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hh-srv-01.fhhnet.stadt.hamburg.de\User$\vandenMi\Eigene Dateien\Barrierefreiheit\Exkursionen\Exkursionsabrechnungen\"/>
    </mc:Choice>
  </mc:AlternateContent>
  <bookViews>
    <workbookView xWindow="240" yWindow="150" windowWidth="9135" windowHeight="4905"/>
  </bookViews>
  <sheets>
    <sheet name="Abrechnung" sheetId="23" r:id="rId1"/>
    <sheet name="ARVVwV" sheetId="21" r:id="rId2"/>
    <sheet name="Tabelle1" sheetId="20" r:id="rId3"/>
    <sheet name="PKW-Haftungsausschuss" sheetId="24" r:id="rId4"/>
  </sheets>
  <definedNames>
    <definedName name="http___www.uni_hamburg.de_beschaeftigtenportal_services_rund_um_den_dienst_dienstreisen_arvwv.pdf" localSheetId="0">Abrechnung!$E$64</definedName>
    <definedName name="http___www.uni_hamburg.de_beschaeftigtenportal_services_rund_um_den_dienst_dienstreisen_arvwv.pdf">#REF!</definedName>
    <definedName name="TageG" localSheetId="0">Abrechnung!$F$61</definedName>
    <definedName name="Tagegeld" localSheetId="0">Abrechnung!$F$61</definedName>
    <definedName name="Tagegeld">#REF!</definedName>
    <definedName name="ÜberN" localSheetId="0">Abrechnung!$E$64</definedName>
    <definedName name="ÜberN">#REF!</definedName>
    <definedName name="Z_4F195A46_AE20_4A13_BAFC_C210E891A8CE_.wvu.PrintArea" localSheetId="0" hidden="1">Abrechnung!$A$1:$I$110,Abrechnung!$K$4</definedName>
  </definedNames>
  <calcPr calcId="162913"/>
  <customWorkbookViews>
    <customWorkbookView name="Alles" guid="{4F195A46-AE20-4A13-BAFC-C210E891A8CE}" maximized="1" windowWidth="1916" windowHeight="972" activeSheetId="19"/>
  </customWorkbookViews>
</workbook>
</file>

<file path=xl/calcChain.xml><?xml version="1.0" encoding="utf-8"?>
<calcChain xmlns="http://schemas.openxmlformats.org/spreadsheetml/2006/main">
  <c r="C64" i="23" l="1"/>
  <c r="I68" i="23"/>
  <c r="H77" i="23" l="1"/>
  <c r="H76" i="23"/>
  <c r="G76" i="23"/>
  <c r="F62" i="23"/>
  <c r="E62" i="23"/>
  <c r="F61" i="23"/>
  <c r="E61" i="23"/>
  <c r="F47" i="23"/>
  <c r="F48" i="23"/>
  <c r="E48" i="23"/>
  <c r="E47" i="23"/>
  <c r="F50" i="23" l="1"/>
  <c r="H64" i="23" l="1"/>
  <c r="F76" i="23"/>
  <c r="I22" i="23" l="1"/>
  <c r="I17" i="23"/>
  <c r="E43" i="23"/>
  <c r="I32" i="23" l="1"/>
  <c r="H38" i="23" l="1"/>
  <c r="H36" i="23"/>
  <c r="E44" i="23" l="1"/>
  <c r="G50" i="23" s="1"/>
  <c r="G64" i="23" l="1"/>
  <c r="G65" i="23"/>
  <c r="H65" i="23" s="1"/>
  <c r="G48" i="23"/>
  <c r="H48" i="23" s="1"/>
  <c r="G47" i="23"/>
  <c r="H47" i="23" s="1"/>
  <c r="G62" i="23"/>
  <c r="H62" i="23" s="1"/>
  <c r="G61" i="23"/>
  <c r="H61" i="23" s="1"/>
  <c r="G51" i="23"/>
  <c r="H51" i="23" s="1"/>
  <c r="I51" i="23" s="1"/>
  <c r="I44" i="23"/>
  <c r="I29" i="23"/>
  <c r="I28" i="23" l="1"/>
  <c r="H39" i="23"/>
  <c r="H37" i="23"/>
  <c r="I36" i="23"/>
  <c r="B103" i="23"/>
  <c r="I5" i="23"/>
  <c r="I47" i="23" l="1"/>
  <c r="I48" i="23"/>
  <c r="I39" i="23"/>
  <c r="I61" i="23"/>
  <c r="I38" i="23"/>
  <c r="I65" i="23"/>
  <c r="I64" i="23"/>
  <c r="I62" i="23"/>
  <c r="H50" i="23"/>
  <c r="I50" i="23" s="1"/>
  <c r="I37" i="23"/>
  <c r="I31" i="23"/>
  <c r="I27" i="23"/>
  <c r="I26" i="23"/>
  <c r="I70" i="23" l="1"/>
  <c r="E73" i="23" s="1"/>
  <c r="G79" i="23" s="1"/>
</calcChain>
</file>

<file path=xl/sharedStrings.xml><?xml version="1.0" encoding="utf-8"?>
<sst xmlns="http://schemas.openxmlformats.org/spreadsheetml/2006/main" count="179" uniqueCount="135">
  <si>
    <t xml:space="preserve">Teilnehmerzahl: </t>
  </si>
  <si>
    <t>a)</t>
  </si>
  <si>
    <t>b)</t>
  </si>
  <si>
    <t xml:space="preserve">c) </t>
  </si>
  <si>
    <t>1.</t>
  </si>
  <si>
    <t>2.</t>
  </si>
  <si>
    <t>Stud.mitfahr.</t>
  </si>
  <si>
    <t>Studierende</t>
  </si>
  <si>
    <t xml:space="preserve">b) im Inland                                            </t>
  </si>
  <si>
    <t>Tage</t>
  </si>
  <si>
    <t>Tagegeld</t>
  </si>
  <si>
    <t>Übernachtungen</t>
  </si>
  <si>
    <t>insgesamt</t>
  </si>
  <si>
    <t>Hamburg, den:</t>
  </si>
  <si>
    <t>voraussichtliche Dauer von</t>
  </si>
  <si>
    <t>Privat-PKW</t>
  </si>
  <si>
    <t>Kostenstelle / PSP-Element</t>
  </si>
  <si>
    <t>Kostenstellenverantwortlicher / Projektleiter</t>
  </si>
  <si>
    <t>(bitte ausfüllen)</t>
  </si>
  <si>
    <t>Hans Mustermann</t>
  </si>
  <si>
    <t>Musterstr. 111</t>
  </si>
  <si>
    <t>22222 Muster</t>
  </si>
  <si>
    <t>Mustermann Bank</t>
  </si>
  <si>
    <t xml:space="preserve">Fachbereich: </t>
  </si>
  <si>
    <t>Ev. Theologie</t>
  </si>
  <si>
    <t>SLM I</t>
  </si>
  <si>
    <t>Geschichte</t>
  </si>
  <si>
    <t>Philosophie</t>
  </si>
  <si>
    <t>Kultur</t>
  </si>
  <si>
    <t>AAI</t>
  </si>
  <si>
    <t>Datum:</t>
  </si>
  <si>
    <t>Institut:</t>
  </si>
  <si>
    <t>SLM II</t>
  </si>
  <si>
    <t>Dekanat</t>
  </si>
  <si>
    <t>Studierende:</t>
  </si>
  <si>
    <t xml:space="preserve">Studierende: </t>
  </si>
  <si>
    <t>Kosten/</t>
  </si>
  <si>
    <t>Person</t>
  </si>
  <si>
    <t>bis max. günstigste 2. Wagenklasse</t>
  </si>
  <si>
    <t>Strecke in Km</t>
  </si>
  <si>
    <t>a) bei mehrtägigen Exkursionen:</t>
  </si>
  <si>
    <t>max. 30€/ ÜN</t>
  </si>
  <si>
    <t>max. 40€/ ÜN</t>
  </si>
  <si>
    <t>Ext. Lehrkräfte</t>
  </si>
  <si>
    <t>Ext. Lehrkräfte (Namen bitte ausschreiben)</t>
  </si>
  <si>
    <t>Ext. Lehrkräfte:</t>
  </si>
  <si>
    <t>Lehrende</t>
  </si>
  <si>
    <t>Abwesenheit</t>
  </si>
  <si>
    <t>Übernachtung</t>
  </si>
  <si>
    <t>ohne Frühstück</t>
  </si>
  <si>
    <t>ohne Nachweis</t>
  </si>
  <si>
    <t>mit Frühstück</t>
  </si>
  <si>
    <t>Betrag</t>
  </si>
  <si>
    <r>
      <t xml:space="preserve">III. </t>
    </r>
    <r>
      <rPr>
        <b/>
        <u/>
        <sz val="10"/>
        <rFont val="TheSans UHH"/>
        <family val="2"/>
      </rPr>
      <t>Sonstige Kosten</t>
    </r>
  </si>
  <si>
    <t xml:space="preserve">c) im Ausland                                                </t>
  </si>
  <si>
    <t>Zielort:</t>
  </si>
  <si>
    <t>Exkursionsleitung:</t>
  </si>
  <si>
    <t>Exkursions-Nr.:</t>
  </si>
  <si>
    <t>3.</t>
  </si>
  <si>
    <t>4.</t>
  </si>
  <si>
    <t>Reiseende (Datum/Uhrzeit)</t>
  </si>
  <si>
    <t>Reisebeginn (Datum/Uhrzeit)</t>
  </si>
  <si>
    <t>Datum</t>
  </si>
  <si>
    <t>Uhrzeit</t>
  </si>
  <si>
    <t>Tage:</t>
  </si>
  <si>
    <t>Studierende (bitte Anzahl nennen und Liste befügen)                                                      :</t>
  </si>
  <si>
    <t xml:space="preserve">                                                        </t>
  </si>
  <si>
    <t>Anzahl</t>
  </si>
  <si>
    <t>Gesamt</t>
  </si>
  <si>
    <t>II. Unterkunft und Verpflegung</t>
  </si>
  <si>
    <t>I. Fahrtkosten</t>
  </si>
  <si>
    <t>per Doppelklick auf den Text öffnet sich das PDF-Dokument</t>
  </si>
  <si>
    <t>Ext. Lehrk. Mitf.</t>
  </si>
  <si>
    <t>günstigstes Angebot</t>
  </si>
  <si>
    <t>b) Autobusfahrt</t>
  </si>
  <si>
    <t xml:space="preserve">c) Fahrt mit </t>
  </si>
  <si>
    <t>a)1) Bahnfahrt</t>
  </si>
  <si>
    <t>und/oder</t>
  </si>
  <si>
    <t xml:space="preserve">a)2)Flug </t>
  </si>
  <si>
    <t>IBAN:</t>
  </si>
  <si>
    <t>BIC:</t>
  </si>
  <si>
    <t>Name:</t>
  </si>
  <si>
    <t>NAME:</t>
  </si>
  <si>
    <t>STRASSE, NR.:</t>
  </si>
  <si>
    <t>PLZ / ORT:</t>
  </si>
  <si>
    <t>ZUSATZ:</t>
  </si>
  <si>
    <t>BANK:</t>
  </si>
  <si>
    <r>
      <t>Die Exkursion soll finanziert werden aus</t>
    </r>
    <r>
      <rPr>
        <i/>
        <sz val="10"/>
        <rFont val="TheSans UHH"/>
        <family val="2"/>
      </rPr>
      <t xml:space="preserve"> </t>
    </r>
    <r>
      <rPr>
        <sz val="10"/>
        <rFont val="TheSans UHH"/>
        <family val="2"/>
      </rPr>
      <t>:</t>
    </r>
  </si>
  <si>
    <t>Unterschrift, Verantwortliche/er des Kontierungsobjektes</t>
  </si>
  <si>
    <t>/2015</t>
  </si>
  <si>
    <t>Vorschuss erhalten?</t>
  </si>
  <si>
    <r>
      <t xml:space="preserve">IV. </t>
    </r>
    <r>
      <rPr>
        <b/>
        <u/>
        <sz val="10"/>
        <rFont val="TheSans UHH"/>
        <family val="2"/>
      </rPr>
      <t>Kostendeckung</t>
    </r>
    <r>
      <rPr>
        <b/>
        <sz val="10"/>
        <rFont val="TheSans UHH"/>
        <family val="2"/>
      </rPr>
      <t xml:space="preserve"> - was soll verrechnet werden?</t>
    </r>
  </si>
  <si>
    <t>Gesamtsumme der Abrechnung:</t>
  </si>
  <si>
    <t>Tatsächlich entstandene Kosten</t>
  </si>
  <si>
    <t xml:space="preserve">Errechnete Summe bitte auszahlen an:       </t>
  </si>
  <si>
    <r>
      <t xml:space="preserve">gemäß Anlage </t>
    </r>
    <r>
      <rPr>
        <sz val="7"/>
        <rFont val="TheSans UHH"/>
        <family val="2"/>
      </rPr>
      <t>(Excelauflistung und Belege)</t>
    </r>
  </si>
  <si>
    <t>Unterschrift, Exkursionsleiter/in</t>
  </si>
  <si>
    <t xml:space="preserve">Pauschal vom Fachbereich </t>
  </si>
  <si>
    <t>Ja</t>
  </si>
  <si>
    <t>Nein</t>
  </si>
  <si>
    <t>Vorschuss erhalten</t>
  </si>
  <si>
    <t>Kath. Theologie</t>
  </si>
  <si>
    <t>Jüd. Philosophie und Religion</t>
  </si>
  <si>
    <t>bis</t>
  </si>
  <si>
    <t>Auf Kassenanordnung einzutragender Betrag:</t>
  </si>
  <si>
    <t>s. Anlage ARVVwV</t>
  </si>
  <si>
    <t>Reiseland</t>
  </si>
  <si>
    <t>Ganze Tage</t>
  </si>
  <si>
    <t>Anreisetag</t>
  </si>
  <si>
    <t>Abreisetag</t>
  </si>
  <si>
    <t>Erstattungsatz</t>
  </si>
  <si>
    <t xml:space="preserve"> für die Universität Hamburg vom 26.05.2011</t>
  </si>
  <si>
    <t xml:space="preserve">Gemäß der Richtline der Universität Hamburg über die Gewährung von Reisekostenvergütungen 
</t>
  </si>
  <si>
    <t>und Zuschüssen bei studienfördernden Veranstaltungen außerhalb des Hochschulortes (Exkursionsrichtlinie)</t>
  </si>
  <si>
    <t>Die nachfolgende Kalkulation findet Anwendung für Studierende sowie Exkurksionsleiterinnen/ Exkursionsleiter</t>
  </si>
  <si>
    <t xml:space="preserve"> und Begleitpersonen, die in keinem Arbeits- oder Dienstverhältnis der Universität Hamburg stehen. 
</t>
  </si>
  <si>
    <t xml:space="preserve">Für Exkursionsleiterinnen/ Exkursionsleiter sowie Begleitpersonen, die in einem Dienst- oder Arbeitsverhältnis </t>
  </si>
  <si>
    <t xml:space="preserve">zur Universität Hamburg stehen sind Exkursionen Dienstreisen, die nach den Bestimmungen </t>
  </si>
  <si>
    <t xml:space="preserve">des HmbRKG bzw. der ARV i.V. m. dem BRKG in der jeweils geltenden Fassung abgerechnet werden.
</t>
  </si>
  <si>
    <t xml:space="preserve">Für Ext. Lehrkräfte gilt die Anwendung der Auslandsreisekostenverordnung  (ARV) i. V. m. dem </t>
  </si>
  <si>
    <r>
      <rPr>
        <sz val="9"/>
        <rFont val="TheSans UHH"/>
        <family val="2"/>
      </rPr>
      <t>Bundesreisekostengesetz (BRKG)</t>
    </r>
    <r>
      <rPr>
        <b/>
        <sz val="10"/>
        <rFont val="TheSans UHH"/>
        <family val="2"/>
      </rPr>
      <t xml:space="preserve">
</t>
    </r>
  </si>
  <si>
    <t>Das entsprechende PDF-Dokument findet sich unter dem Reiter "ARVVwV" in dieser Datei</t>
  </si>
  <si>
    <r>
      <t xml:space="preserve">1. </t>
    </r>
    <r>
      <rPr>
        <sz val="9"/>
        <color rgb="FF000000"/>
        <rFont val="TheSans UHH"/>
        <family val="2"/>
      </rPr>
      <t>Ich erkläre hiermit, dass die tatsächlich entstandenen Verpflegungskosten nicht unter den angegebenen</t>
    </r>
  </si>
  <si>
    <t>Liste der Studierenden (Name, Vorname, Matrikel-Nr.) sind beigefügt</t>
  </si>
  <si>
    <r>
      <rPr>
        <sz val="9"/>
        <rFont val="TheSans UHH"/>
        <family val="2"/>
      </rPr>
      <t>3. Der sich aus der Abrechnung  ergebende Überschuss von _________ Euro wird an die Universität zurückgezahlt.</t>
    </r>
    <r>
      <rPr>
        <sz val="9"/>
        <rFont val="+mj-lt"/>
      </rPr>
      <t xml:space="preserve">
</t>
    </r>
  </si>
  <si>
    <r>
      <t xml:space="preserve">2. </t>
    </r>
    <r>
      <rPr>
        <sz val="9"/>
        <color rgb="FF000000"/>
        <rFont val="TheSans UHH"/>
        <family val="2"/>
      </rPr>
      <t>Ein Bericht (max. 1 Din-A-4-Seite)  über den Verlauf der Exkursion, die Zahlungsbelege und eine namentliche.</t>
    </r>
  </si>
  <si>
    <t>Tagegeldsätzen liegen.</t>
  </si>
  <si>
    <t xml:space="preserve">Die Exkursion ist innerhalb einer Ausschlussfrist von drei Monaten abzurechnen. </t>
  </si>
  <si>
    <t>Die Frist beginnt mit dem Tag nach Beendigung der Exkursion. Der Abrechnung sind beizufügen:</t>
  </si>
  <si>
    <r>
      <t>•</t>
    </r>
    <r>
      <rPr>
        <sz val="9"/>
        <color rgb="FF000000"/>
        <rFont val="TheSans UHH"/>
        <family val="2"/>
      </rPr>
      <t>Liste der Teilnehmer mit Unterschriften und Matrikel-Nummer</t>
    </r>
  </si>
  <si>
    <r>
      <t>•</t>
    </r>
    <r>
      <rPr>
        <sz val="9"/>
        <color rgb="FF000000"/>
        <rFont val="TheSans UHH"/>
        <family val="2"/>
      </rPr>
      <t>Originalbelege über die zu erstattenden Exkursionskosten</t>
    </r>
  </si>
  <si>
    <r>
      <t>•</t>
    </r>
    <r>
      <rPr>
        <sz val="9"/>
        <color rgb="FF000000"/>
        <rFont val="TheSans UHH"/>
        <family val="2"/>
      </rPr>
      <t>Verzichtserklärungen der Studierenden, wenn privateigene Kraftfahrzeuge genutzt wurden (Muster siehe Anlage)</t>
    </r>
  </si>
  <si>
    <r>
      <t>•</t>
    </r>
    <r>
      <rPr>
        <sz val="9"/>
        <color rgb="FF000000"/>
        <rFont val="TheSans UHH"/>
        <family val="2"/>
      </rPr>
      <t>Ein Exkursionsbericht</t>
    </r>
  </si>
  <si>
    <r>
      <t>•</t>
    </r>
    <r>
      <rPr>
        <sz val="9"/>
        <color rgb="FF000000"/>
        <rFont val="TheSans UHH"/>
        <family val="2"/>
      </rPr>
      <t>Eine förmliche Kassenanordnung zum Vorgang</t>
    </r>
  </si>
  <si>
    <r>
      <t>•</t>
    </r>
    <r>
      <rPr>
        <sz val="9"/>
        <color rgb="FF000000"/>
        <rFont val="TheSans UHH"/>
        <family val="2"/>
      </rPr>
      <t>Bei Vorschusszahlung ein Hinweiß auf diesen Vorschuss in der Endabrechnung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</si>
</sst>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_D_M"/>
    <numFmt numFmtId="166" formatCode="h:mm;@"/>
    <numFmt numFmtId="167" formatCode="_-* #,##0\ &quot;€&quot;_-;\-* #,##0\ &quot;€&quot;_-;_-* &quot;-&quot;??\ &quot;€&quot;_-;_-@_-"/>
  </numFmts>
  <fonts count="29">
    <font>
      <sz val="10"/>
      <name val="Arial"/>
    </font>
    <font>
      <sz val="11"/>
      <color theme="1"/>
      <name val="TheSans UHH"/>
      <family val="2"/>
    </font>
    <font>
      <sz val="10"/>
      <name val="Arial"/>
      <family val="2"/>
    </font>
    <font>
      <sz val="10"/>
      <name val="TheSans UHH"/>
      <family val="2"/>
    </font>
    <font>
      <b/>
      <sz val="10"/>
      <name val="TheSans UHH"/>
      <family val="2"/>
    </font>
    <font>
      <b/>
      <sz val="11"/>
      <name val="TheSans UHH"/>
      <family val="2"/>
    </font>
    <font>
      <sz val="10"/>
      <color indexed="8"/>
      <name val="TheSans UHH"/>
      <family val="2"/>
    </font>
    <font>
      <b/>
      <u/>
      <sz val="10"/>
      <name val="TheSans UHH"/>
      <family val="2"/>
    </font>
    <font>
      <u val="doubleAccounting"/>
      <sz val="10"/>
      <name val="TheSans UHH"/>
      <family val="2"/>
    </font>
    <font>
      <sz val="11"/>
      <name val="TheSans UHH"/>
      <family val="2"/>
    </font>
    <font>
      <i/>
      <sz val="10"/>
      <name val="TheSans UHH"/>
      <family val="2"/>
    </font>
    <font>
      <u/>
      <sz val="10"/>
      <name val="TheSans UHH"/>
      <family val="2"/>
    </font>
    <font>
      <sz val="14"/>
      <color rgb="FFFF0000"/>
      <name val="Arial"/>
      <family val="2"/>
    </font>
    <font>
      <sz val="9.5"/>
      <name val="TheSans UHH"/>
      <family val="2"/>
    </font>
    <font>
      <sz val="12"/>
      <name val="TheSans UHH"/>
      <family val="2"/>
    </font>
    <font>
      <sz val="9"/>
      <name val="TheSans UHH"/>
      <family val="2"/>
    </font>
    <font>
      <b/>
      <sz val="8"/>
      <name val="TheSans UHH"/>
      <family val="2"/>
    </font>
    <font>
      <sz val="7"/>
      <name val="TheSans UHH"/>
      <family val="2"/>
    </font>
    <font>
      <sz val="6"/>
      <name val="TheSans UHH"/>
      <family val="2"/>
    </font>
    <font>
      <b/>
      <sz val="8"/>
      <color indexed="8"/>
      <name val="TheSans UHH"/>
      <family val="2"/>
    </font>
    <font>
      <sz val="8"/>
      <name val="TheSans UHH"/>
      <family val="2"/>
    </font>
    <font>
      <sz val="8"/>
      <color rgb="FFFF0000"/>
      <name val="TheSans UHH"/>
      <family val="2"/>
    </font>
    <font>
      <b/>
      <sz val="8"/>
      <color rgb="FFFF0000"/>
      <name val="TheSans UHH"/>
      <family val="2"/>
    </font>
    <font>
      <sz val="7.5"/>
      <name val="TheSans UHH"/>
      <family val="2"/>
    </font>
    <font>
      <sz val="11"/>
      <color rgb="FF3F3F76"/>
      <name val="TheSans UHH"/>
      <family val="2"/>
    </font>
    <font>
      <sz val="7"/>
      <color rgb="FFFF0000"/>
      <name val="TheSans UHH"/>
      <family val="2"/>
    </font>
    <font>
      <sz val="9"/>
      <name val="+mj-lt"/>
    </font>
    <font>
      <sz val="9"/>
      <color rgb="FF000000"/>
      <name val="TheSans UHH"/>
      <family val="2"/>
    </font>
    <font>
      <u/>
      <sz val="10.5"/>
      <color rgb="FF000000"/>
      <name val="TheSans UHH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6" borderId="16" applyNumberFormat="0" applyAlignment="0" applyProtection="0"/>
    <xf numFmtId="0" fontId="1" fillId="7" borderId="0" applyNumberFormat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165" fontId="3" fillId="0" borderId="0" xfId="2" applyNumberFormat="1" applyFont="1"/>
    <xf numFmtId="164" fontId="3" fillId="0" borderId="0" xfId="2" applyFont="1"/>
    <xf numFmtId="9" fontId="3" fillId="0" borderId="0" xfId="2" applyNumberFormat="1" applyFont="1"/>
    <xf numFmtId="2" fontId="3" fillId="0" borderId="0" xfId="0" applyNumberFormat="1" applyFont="1"/>
    <xf numFmtId="9" fontId="3" fillId="0" borderId="0" xfId="1" applyFont="1"/>
    <xf numFmtId="0" fontId="8" fillId="0" borderId="0" xfId="0" applyFont="1"/>
    <xf numFmtId="165" fontId="3" fillId="0" borderId="0" xfId="2" applyNumberFormat="1" applyFont="1" applyBorder="1"/>
    <xf numFmtId="2" fontId="8" fillId="0" borderId="0" xfId="0" applyNumberFormat="1" applyFont="1"/>
    <xf numFmtId="0" fontId="3" fillId="0" borderId="0" xfId="0" applyFont="1" applyAlignment="1"/>
    <xf numFmtId="0" fontId="3" fillId="0" borderId="0" xfId="0" applyFont="1" applyBorder="1"/>
    <xf numFmtId="0" fontId="9" fillId="0" borderId="0" xfId="0" applyFont="1"/>
    <xf numFmtId="0" fontId="10" fillId="0" borderId="0" xfId="0" applyFont="1" applyFill="1" applyAlignment="1" applyProtection="1"/>
    <xf numFmtId="0" fontId="3" fillId="0" borderId="0" xfId="0" applyFont="1" applyFill="1" applyAlignment="1" applyProtection="1"/>
    <xf numFmtId="0" fontId="9" fillId="0" borderId="0" xfId="0" applyFont="1" applyBorder="1"/>
    <xf numFmtId="0" fontId="5" fillId="0" borderId="0" xfId="0" applyFont="1" applyBorder="1"/>
    <xf numFmtId="0" fontId="3" fillId="0" borderId="0" xfId="0" applyFont="1" applyBorder="1" applyProtection="1">
      <protection locked="0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/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/>
    <xf numFmtId="0" fontId="6" fillId="0" borderId="0" xfId="0" applyFont="1" applyFill="1" applyBorder="1" applyProtection="1"/>
    <xf numFmtId="2" fontId="3" fillId="0" borderId="0" xfId="0" applyNumberFormat="1" applyFont="1" applyFill="1"/>
    <xf numFmtId="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9" fontId="3" fillId="0" borderId="0" xfId="1" applyFont="1" applyFill="1" applyBorder="1"/>
    <xf numFmtId="2" fontId="3" fillId="0" borderId="0" xfId="2" applyNumberFormat="1" applyFont="1" applyFill="1" applyBorder="1"/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11" fillId="0" borderId="0" xfId="0" applyFont="1"/>
    <xf numFmtId="165" fontId="11" fillId="0" borderId="0" xfId="0" applyNumberFormat="1" applyFont="1"/>
    <xf numFmtId="0" fontId="4" fillId="0" borderId="0" xfId="0" applyFont="1" applyAlignment="1">
      <alignment wrapText="1"/>
    </xf>
    <xf numFmtId="0" fontId="13" fillId="0" borderId="0" xfId="0" applyFont="1"/>
    <xf numFmtId="0" fontId="3" fillId="0" borderId="0" xfId="0" applyFont="1" applyFill="1" applyBorder="1" applyAlignment="1" applyProtection="1">
      <protection locked="0"/>
    </xf>
    <xf numFmtId="0" fontId="14" fillId="0" borderId="0" xfId="0" applyFont="1"/>
    <xf numFmtId="165" fontId="3" fillId="2" borderId="2" xfId="0" applyNumberFormat="1" applyFont="1" applyFill="1" applyBorder="1"/>
    <xf numFmtId="0" fontId="3" fillId="2" borderId="2" xfId="0" applyFont="1" applyFill="1" applyBorder="1"/>
    <xf numFmtId="0" fontId="4" fillId="0" borderId="0" xfId="0" applyFont="1" applyAlignment="1">
      <alignment wrapText="1"/>
    </xf>
    <xf numFmtId="165" fontId="3" fillId="0" borderId="0" xfId="2" applyNumberFormat="1" applyFont="1" applyFill="1" applyBorder="1"/>
    <xf numFmtId="4" fontId="3" fillId="0" borderId="0" xfId="1" applyNumberFormat="1" applyFont="1" applyFill="1" applyBorder="1" applyProtection="1">
      <protection locked="0"/>
    </xf>
    <xf numFmtId="0" fontId="5" fillId="0" borderId="2" xfId="0" applyFont="1" applyBorder="1"/>
    <xf numFmtId="0" fontId="5" fillId="0" borderId="5" xfId="0" applyFont="1" applyBorder="1"/>
    <xf numFmtId="0" fontId="5" fillId="0" borderId="4" xfId="0" applyFont="1" applyBorder="1"/>
    <xf numFmtId="0" fontId="3" fillId="0" borderId="4" xfId="0" applyFont="1" applyBorder="1"/>
    <xf numFmtId="0" fontId="16" fillId="0" borderId="0" xfId="0" applyFont="1"/>
    <xf numFmtId="0" fontId="3" fillId="0" borderId="1" xfId="0" applyFont="1" applyBorder="1"/>
    <xf numFmtId="165" fontId="3" fillId="0" borderId="1" xfId="0" applyNumberFormat="1" applyFont="1" applyBorder="1"/>
    <xf numFmtId="165" fontId="16" fillId="0" borderId="0" xfId="0" applyNumberFormat="1" applyFont="1"/>
    <xf numFmtId="0" fontId="3" fillId="5" borderId="10" xfId="0" applyFont="1" applyFill="1" applyBorder="1"/>
    <xf numFmtId="0" fontId="3" fillId="5" borderId="7" xfId="0" applyFont="1" applyFill="1" applyBorder="1"/>
    <xf numFmtId="0" fontId="3" fillId="5" borderId="11" xfId="0" applyFont="1" applyFill="1" applyBorder="1"/>
    <xf numFmtId="0" fontId="3" fillId="5" borderId="0" xfId="0" applyFont="1" applyFill="1" applyBorder="1"/>
    <xf numFmtId="0" fontId="3" fillId="5" borderId="12" xfId="0" applyFont="1" applyFill="1" applyBorder="1"/>
    <xf numFmtId="0" fontId="3" fillId="5" borderId="1" xfId="0" applyFont="1" applyFill="1" applyBorder="1"/>
    <xf numFmtId="0" fontId="4" fillId="5" borderId="1" xfId="0" applyFont="1" applyFill="1" applyBorder="1"/>
    <xf numFmtId="2" fontId="3" fillId="0" borderId="0" xfId="0" applyNumberFormat="1" applyFont="1" applyFill="1" applyBorder="1" applyProtection="1"/>
    <xf numFmtId="0" fontId="18" fillId="0" borderId="0" xfId="0" applyFont="1"/>
    <xf numFmtId="0" fontId="19" fillId="0" borderId="0" xfId="0" applyFont="1" applyFill="1" applyBorder="1"/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15" fillId="0" borderId="0" xfId="0" applyFont="1" applyBorder="1"/>
    <xf numFmtId="0" fontId="21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15" fillId="0" borderId="0" xfId="0" applyFont="1"/>
    <xf numFmtId="0" fontId="16" fillId="0" borderId="0" xfId="0" applyFont="1" applyBorder="1"/>
    <xf numFmtId="0" fontId="16" fillId="0" borderId="11" xfId="0" applyFont="1" applyBorder="1"/>
    <xf numFmtId="0" fontId="3" fillId="4" borderId="2" xfId="0" applyFont="1" applyFill="1" applyBorder="1" applyProtection="1">
      <protection locked="0"/>
    </xf>
    <xf numFmtId="0" fontId="3" fillId="0" borderId="0" xfId="0" applyFont="1" applyFill="1" applyAlignment="1">
      <alignment horizontal="center"/>
    </xf>
    <xf numFmtId="0" fontId="23" fillId="0" borderId="0" xfId="0" applyFont="1" applyBorder="1"/>
    <xf numFmtId="44" fontId="3" fillId="3" borderId="2" xfId="0" applyNumberFormat="1" applyFont="1" applyFill="1" applyBorder="1" applyProtection="1">
      <protection locked="0"/>
    </xf>
    <xf numFmtId="44" fontId="3" fillId="4" borderId="2" xfId="0" applyNumberFormat="1" applyFont="1" applyFill="1" applyBorder="1" applyProtection="1">
      <protection locked="0"/>
    </xf>
    <xf numFmtId="44" fontId="3" fillId="8" borderId="2" xfId="0" applyNumberFormat="1" applyFont="1" applyFill="1" applyBorder="1" applyProtection="1">
      <protection locked="0"/>
    </xf>
    <xf numFmtId="14" fontId="3" fillId="8" borderId="2" xfId="0" applyNumberFormat="1" applyFont="1" applyFill="1" applyBorder="1" applyAlignment="1" applyProtection="1">
      <alignment horizontal="center"/>
      <protection locked="0"/>
    </xf>
    <xf numFmtId="1" fontId="3" fillId="8" borderId="2" xfId="0" applyNumberFormat="1" applyFont="1" applyFill="1" applyBorder="1" applyProtection="1">
      <protection locked="0"/>
    </xf>
    <xf numFmtId="44" fontId="3" fillId="8" borderId="2" xfId="0" applyNumberFormat="1" applyFont="1" applyFill="1" applyBorder="1" applyProtection="1"/>
    <xf numFmtId="1" fontId="3" fillId="8" borderId="2" xfId="2" applyNumberFormat="1" applyFont="1" applyFill="1" applyBorder="1"/>
    <xf numFmtId="2" fontId="3" fillId="8" borderId="2" xfId="2" applyNumberFormat="1" applyFont="1" applyFill="1" applyBorder="1"/>
    <xf numFmtId="0" fontId="14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14" fontId="3" fillId="4" borderId="2" xfId="0" applyNumberFormat="1" applyFont="1" applyFill="1" applyBorder="1" applyAlignment="1" applyProtection="1">
      <alignment horizontal="center"/>
      <protection locked="0"/>
    </xf>
    <xf numFmtId="44" fontId="6" fillId="8" borderId="2" xfId="0" applyNumberFormat="1" applyFont="1" applyFill="1" applyBorder="1" applyProtection="1">
      <protection locked="0"/>
    </xf>
    <xf numFmtId="0" fontId="3" fillId="8" borderId="6" xfId="2" applyNumberFormat="1" applyFont="1" applyFill="1" applyBorder="1" applyAlignment="1" applyProtection="1">
      <alignment horizontal="center"/>
      <protection locked="0"/>
    </xf>
    <xf numFmtId="0" fontId="1" fillId="8" borderId="16" xfId="4" applyFill="1" applyBorder="1"/>
    <xf numFmtId="44" fontId="4" fillId="10" borderId="17" xfId="0" applyNumberFormat="1" applyFont="1" applyFill="1" applyBorder="1"/>
    <xf numFmtId="0" fontId="21" fillId="0" borderId="0" xfId="0" applyFont="1"/>
    <xf numFmtId="0" fontId="3" fillId="8" borderId="2" xfId="0" applyNumberFormat="1" applyFont="1" applyFill="1" applyBorder="1" applyAlignment="1" applyProtection="1">
      <alignment horizontal="center"/>
      <protection locked="0"/>
    </xf>
    <xf numFmtId="1" fontId="3" fillId="3" borderId="2" xfId="2" applyNumberFormat="1" applyFont="1" applyFill="1" applyBorder="1"/>
    <xf numFmtId="166" fontId="3" fillId="8" borderId="16" xfId="3" applyNumberFormat="1" applyFont="1" applyFill="1" applyProtection="1">
      <protection locked="0"/>
    </xf>
    <xf numFmtId="166" fontId="3" fillId="0" borderId="0" xfId="0" applyNumberFormat="1" applyFont="1"/>
    <xf numFmtId="167" fontId="3" fillId="3" borderId="2" xfId="2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/>
    <xf numFmtId="44" fontId="3" fillId="0" borderId="0" xfId="2" applyNumberFormat="1" applyFont="1" applyFill="1" applyBorder="1"/>
    <xf numFmtId="0" fontId="25" fillId="0" borderId="0" xfId="0" applyFont="1"/>
    <xf numFmtId="0" fontId="17" fillId="0" borderId="0" xfId="0" applyFont="1"/>
    <xf numFmtId="0" fontId="20" fillId="0" borderId="0" xfId="0" applyFont="1"/>
    <xf numFmtId="0" fontId="4" fillId="0" borderId="0" xfId="0" applyFont="1" applyAlignment="1">
      <alignment wrapText="1"/>
    </xf>
    <xf numFmtId="0" fontId="3" fillId="8" borderId="2" xfId="2" applyNumberFormat="1" applyFont="1" applyFill="1" applyBorder="1" applyAlignment="1" applyProtection="1">
      <alignment horizontal="center"/>
      <protection locked="0"/>
    </xf>
    <xf numFmtId="0" fontId="15" fillId="8" borderId="2" xfId="0" applyNumberFormat="1" applyFont="1" applyFill="1" applyBorder="1" applyAlignment="1" applyProtection="1">
      <alignment horizontal="center"/>
      <protection locked="0"/>
    </xf>
    <xf numFmtId="44" fontId="3" fillId="8" borderId="2" xfId="0" applyNumberFormat="1" applyFont="1" applyFill="1" applyBorder="1" applyAlignment="1" applyProtection="1">
      <alignment horizontal="center"/>
      <protection locked="0"/>
    </xf>
    <xf numFmtId="44" fontId="3" fillId="8" borderId="2" xfId="2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/>
    <xf numFmtId="0" fontId="3" fillId="2" borderId="9" xfId="0" applyFont="1" applyFill="1" applyBorder="1"/>
    <xf numFmtId="0" fontId="3" fillId="2" borderId="19" xfId="0" applyFont="1" applyFill="1" applyBorder="1"/>
    <xf numFmtId="0" fontId="3" fillId="2" borderId="13" xfId="0" applyFont="1" applyFill="1" applyBorder="1"/>
    <xf numFmtId="0" fontId="3" fillId="11" borderId="0" xfId="0" applyFont="1" applyFill="1"/>
    <xf numFmtId="165" fontId="3" fillId="11" borderId="0" xfId="0" applyNumberFormat="1" applyFont="1" applyFill="1"/>
    <xf numFmtId="0" fontId="15" fillId="11" borderId="0" xfId="0" applyFont="1" applyFill="1" applyAlignment="1"/>
    <xf numFmtId="0" fontId="15" fillId="11" borderId="0" xfId="0" applyFont="1" applyFill="1"/>
    <xf numFmtId="0" fontId="3" fillId="0" borderId="1" xfId="0" applyFont="1" applyFill="1" applyBorder="1"/>
    <xf numFmtId="0" fontId="4" fillId="0" borderId="0" xfId="0" applyFont="1" applyAlignment="1"/>
    <xf numFmtId="0" fontId="15" fillId="0" borderId="0" xfId="0" applyFont="1" applyAlignment="1"/>
    <xf numFmtId="0" fontId="26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0" fontId="15" fillId="0" borderId="0" xfId="0" applyFont="1" applyBorder="1" applyAlignment="1">
      <alignment horizontal="left" indent="2"/>
    </xf>
    <xf numFmtId="0" fontId="27" fillId="0" borderId="0" xfId="0" applyFont="1" applyAlignment="1">
      <alignment horizontal="left" vertical="center" indent="2"/>
    </xf>
    <xf numFmtId="0" fontId="28" fillId="12" borderId="0" xfId="0" applyFont="1" applyFill="1"/>
    <xf numFmtId="0" fontId="3" fillId="12" borderId="0" xfId="0" applyFont="1" applyFill="1"/>
    <xf numFmtId="165" fontId="3" fillId="12" borderId="0" xfId="0" applyNumberFormat="1" applyFont="1" applyFill="1"/>
    <xf numFmtId="0" fontId="15" fillId="12" borderId="0" xfId="0" applyFont="1" applyFill="1" applyAlignment="1">
      <alignment horizontal="left" vertical="center" indent="1"/>
    </xf>
    <xf numFmtId="0" fontId="3" fillId="8" borderId="3" xfId="0" applyFont="1" applyFill="1" applyBorder="1" applyAlignment="1" applyProtection="1">
      <alignment horizontal="left"/>
      <protection locked="0"/>
    </xf>
    <xf numFmtId="0" fontId="2" fillId="8" borderId="5" xfId="0" applyFont="1" applyFill="1" applyBorder="1" applyAlignment="1" applyProtection="1">
      <alignment horizontal="left"/>
      <protection locked="0"/>
    </xf>
    <xf numFmtId="0" fontId="2" fillId="8" borderId="4" xfId="0" applyFont="1" applyFill="1" applyBorder="1" applyAlignment="1"/>
    <xf numFmtId="0" fontId="2" fillId="8" borderId="3" xfId="0" applyFont="1" applyFill="1" applyBorder="1" applyAlignment="1" applyProtection="1">
      <alignment horizontal="left"/>
      <protection locked="0"/>
    </xf>
    <xf numFmtId="0" fontId="2" fillId="8" borderId="4" xfId="0" applyFont="1" applyFill="1" applyBorder="1" applyAlignment="1" applyProtection="1">
      <alignment horizontal="left"/>
      <protection locked="0"/>
    </xf>
    <xf numFmtId="44" fontId="3" fillId="9" borderId="3" xfId="0" applyNumberFormat="1" applyFont="1" applyFill="1" applyBorder="1" applyAlignment="1"/>
    <xf numFmtId="44" fontId="0" fillId="9" borderId="4" xfId="0" applyNumberFormat="1" applyFill="1" applyBorder="1" applyAlignment="1"/>
    <xf numFmtId="44" fontId="3" fillId="8" borderId="12" xfId="0" applyNumberFormat="1" applyFont="1" applyFill="1" applyBorder="1" applyAlignment="1" applyProtection="1">
      <protection locked="0"/>
    </xf>
    <xf numFmtId="44" fontId="0" fillId="8" borderId="13" xfId="0" applyNumberFormat="1" applyFill="1" applyBorder="1" applyAlignment="1" applyProtection="1">
      <protection locked="0"/>
    </xf>
    <xf numFmtId="0" fontId="6" fillId="5" borderId="0" xfId="0" applyFont="1" applyFill="1" applyBorder="1" applyAlignment="1" applyProtection="1">
      <protection locked="0"/>
    </xf>
    <xf numFmtId="0" fontId="6" fillId="5" borderId="8" xfId="0" applyFont="1" applyFill="1" applyBorder="1" applyAlignment="1" applyProtection="1">
      <protection locked="0"/>
    </xf>
    <xf numFmtId="0" fontId="6" fillId="8" borderId="3" xfId="0" applyFont="1" applyFill="1" applyBorder="1" applyAlignment="1" applyProtection="1">
      <alignment wrapText="1"/>
      <protection locked="0"/>
    </xf>
    <xf numFmtId="0" fontId="3" fillId="8" borderId="5" xfId="0" applyFont="1" applyFill="1" applyBorder="1" applyAlignment="1" applyProtection="1">
      <alignment wrapText="1"/>
      <protection locked="0"/>
    </xf>
    <xf numFmtId="0" fontId="0" fillId="8" borderId="5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6" fillId="8" borderId="3" xfId="0" applyFont="1" applyFill="1" applyBorder="1" applyAlignment="1" applyProtection="1">
      <protection locked="0"/>
    </xf>
    <xf numFmtId="0" fontId="0" fillId="8" borderId="5" xfId="0" applyFill="1" applyBorder="1" applyAlignment="1"/>
    <xf numFmtId="0" fontId="0" fillId="8" borderId="4" xfId="0" applyFill="1" applyBorder="1" applyAlignment="1"/>
    <xf numFmtId="0" fontId="6" fillId="3" borderId="3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6" fillId="5" borderId="7" xfId="0" applyFont="1" applyFill="1" applyBorder="1" applyAlignment="1" applyProtection="1">
      <protection locked="0"/>
    </xf>
    <xf numFmtId="0" fontId="6" fillId="5" borderId="9" xfId="0" applyFont="1" applyFill="1" applyBorder="1" applyAlignment="1" applyProtection="1"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14" fontId="4" fillId="0" borderId="0" xfId="0" applyNumberFormat="1" applyFont="1" applyAlignment="1">
      <alignment horizontal="left"/>
    </xf>
    <xf numFmtId="0" fontId="6" fillId="5" borderId="1" xfId="0" applyFont="1" applyFill="1" applyBorder="1" applyAlignment="1" applyProtection="1">
      <protection locked="0"/>
    </xf>
    <xf numFmtId="0" fontId="6" fillId="5" borderId="13" xfId="0" applyFont="1" applyFill="1" applyBorder="1" applyAlignment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8" xfId="0" applyFont="1" applyFill="1" applyBorder="1" applyAlignment="1" applyProtection="1">
      <protection locked="0"/>
    </xf>
    <xf numFmtId="0" fontId="3" fillId="5" borderId="14" xfId="0" applyFont="1" applyFill="1" applyBorder="1" applyAlignment="1" applyProtection="1">
      <protection locked="0"/>
    </xf>
    <xf numFmtId="0" fontId="3" fillId="5" borderId="15" xfId="0" applyFont="1" applyFill="1" applyBorder="1" applyAlignment="1" applyProtection="1">
      <protection locked="0"/>
    </xf>
    <xf numFmtId="0" fontId="12" fillId="0" borderId="0" xfId="0" applyFont="1" applyAlignment="1">
      <alignment horizontal="center"/>
    </xf>
  </cellXfs>
  <cellStyles count="5">
    <cellStyle name="20 % - Akzent5" xfId="4" builtinId="46"/>
    <cellStyle name="Eingabe" xfId="3" builtinId="20"/>
    <cellStyle name="Prozent" xfId="1" builtinId="5"/>
    <cellStyle name="Standard" xfId="0" builtinId="0"/>
    <cellStyle name="Währung" xfId="2" builtinId="4"/>
  </cellStyles>
  <dxfs count="1"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99"/>
      <color rgb="FFFF5353"/>
      <color rgb="FFFA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333375</xdr:colOff>
          <xdr:row>49</xdr:row>
          <xdr:rowOff>85725</xdr:rowOff>
        </xdr:to>
        <xdr:sp macro="" textlink="">
          <xdr:nvSpPr>
            <xdr:cNvPr id="4100" name="Object 4" descr="Auszug, sowie Verlinkung zur PDF-Datei über die &quot;Allgemeine Verwaltungsvorschrift über die Neufestsetzung der Auslandstage- und -übernachtungsgelder (ARVVwV)&quot;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6</xdr:col>
          <xdr:colOff>704850</xdr:colOff>
          <xdr:row>43</xdr:row>
          <xdr:rowOff>104775</xdr:rowOff>
        </xdr:to>
        <xdr:sp macro="" textlink="">
          <xdr:nvSpPr>
            <xdr:cNvPr id="10242" name="Object 2" descr="Auszug, sowie Verlinkung zur PDF-Datei über die Erklärung zum Haftugsausschluss bei Verwendung des privaten KFZ im Zuge der Exkrsion.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-Dok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showWhiteSpace="0" zoomScale="150" zoomScaleNormal="150" zoomScaleSheetLayoutView="100" zoomScalePageLayoutView="110" workbookViewId="0">
      <selection activeCell="B6" sqref="B6:E6"/>
    </sheetView>
  </sheetViews>
  <sheetFormatPr baseColWidth="10" defaultColWidth="11.42578125" defaultRowHeight="15.75"/>
  <cols>
    <col min="1" max="1" width="15" style="3" customWidth="1"/>
    <col min="2" max="2" width="2.5703125" style="3" customWidth="1"/>
    <col min="3" max="3" width="3.5703125" style="3" customWidth="1"/>
    <col min="4" max="4" width="13.28515625" style="3" customWidth="1"/>
    <col min="5" max="5" width="13.140625" style="4" customWidth="1"/>
    <col min="6" max="6" width="13.5703125" style="3" customWidth="1"/>
    <col min="7" max="7" width="14.28515625" style="3" customWidth="1"/>
    <col min="8" max="8" width="9" style="3" customWidth="1"/>
    <col min="9" max="9" width="11.140625" style="3" customWidth="1"/>
    <col min="10" max="16384" width="11.42578125" style="3"/>
  </cols>
  <sheetData>
    <row r="1" spans="1:9">
      <c r="A1" s="123" t="s">
        <v>112</v>
      </c>
      <c r="B1" s="121"/>
      <c r="C1" s="121"/>
      <c r="D1" s="121"/>
      <c r="E1" s="122"/>
      <c r="F1" s="121"/>
      <c r="G1" s="121"/>
      <c r="H1" s="121"/>
      <c r="I1" s="28"/>
    </row>
    <row r="2" spans="1:9">
      <c r="A2" s="123" t="s">
        <v>113</v>
      </c>
      <c r="B2" s="121"/>
      <c r="C2" s="121"/>
      <c r="D2" s="121"/>
      <c r="E2" s="122"/>
      <c r="F2" s="121"/>
      <c r="G2" s="121"/>
      <c r="H2" s="121"/>
      <c r="I2" s="28"/>
    </row>
    <row r="3" spans="1:9">
      <c r="A3" s="124" t="s">
        <v>111</v>
      </c>
      <c r="B3" s="121"/>
      <c r="C3" s="121"/>
      <c r="D3" s="121"/>
      <c r="E3" s="122"/>
      <c r="F3" s="121"/>
      <c r="G3" s="121"/>
      <c r="H3" s="121"/>
      <c r="I3" s="28"/>
    </row>
    <row r="5" spans="1:9">
      <c r="A5" s="6" t="s">
        <v>23</v>
      </c>
      <c r="B5" s="136" t="s">
        <v>29</v>
      </c>
      <c r="C5" s="137"/>
      <c r="D5" s="137"/>
      <c r="E5" s="138"/>
      <c r="H5" s="6" t="s">
        <v>30</v>
      </c>
      <c r="I5" s="89">
        <f ca="1">TODAY()</f>
        <v>44113</v>
      </c>
    </row>
    <row r="6" spans="1:9">
      <c r="A6" s="6" t="s">
        <v>31</v>
      </c>
      <c r="B6" s="139"/>
      <c r="C6" s="137"/>
      <c r="D6" s="137"/>
      <c r="E6" s="140"/>
      <c r="G6" s="24" t="s">
        <v>57</v>
      </c>
      <c r="H6" s="88"/>
      <c r="I6" s="25" t="s">
        <v>89</v>
      </c>
    </row>
    <row r="7" spans="1:9">
      <c r="A7" s="6" t="s">
        <v>55</v>
      </c>
      <c r="B7" s="139"/>
      <c r="C7" s="137"/>
      <c r="D7" s="137"/>
      <c r="E7" s="140"/>
      <c r="F7" s="22"/>
      <c r="G7" s="23" t="s">
        <v>56</v>
      </c>
    </row>
    <row r="8" spans="1:9">
      <c r="E8" s="3"/>
      <c r="G8" s="139"/>
      <c r="H8" s="137"/>
      <c r="I8" s="140"/>
    </row>
    <row r="9" spans="1:9">
      <c r="E9" s="3"/>
    </row>
    <row r="10" spans="1:9">
      <c r="A10" s="123" t="s">
        <v>114</v>
      </c>
      <c r="B10" s="121"/>
      <c r="C10" s="121"/>
      <c r="D10" s="121"/>
      <c r="E10" s="121"/>
      <c r="F10" s="121"/>
      <c r="G10" s="121"/>
      <c r="H10" s="121"/>
      <c r="I10" s="35"/>
    </row>
    <row r="11" spans="1:9" ht="12.75" customHeight="1">
      <c r="A11" s="123" t="s">
        <v>115</v>
      </c>
      <c r="B11" s="121"/>
      <c r="C11" s="121"/>
      <c r="D11" s="121"/>
      <c r="E11" s="121"/>
      <c r="F11" s="121"/>
      <c r="G11" s="121"/>
      <c r="H11" s="121"/>
      <c r="I11" s="35"/>
    </row>
    <row r="12" spans="1:9">
      <c r="A12" s="124" t="s">
        <v>116</v>
      </c>
      <c r="B12" s="121"/>
      <c r="C12" s="121"/>
      <c r="D12" s="121"/>
      <c r="E12" s="121"/>
      <c r="F12" s="121"/>
      <c r="G12" s="121"/>
      <c r="H12" s="121"/>
      <c r="I12" s="35"/>
    </row>
    <row r="13" spans="1:9">
      <c r="A13" s="123" t="s">
        <v>117</v>
      </c>
      <c r="B13" s="121"/>
      <c r="C13" s="121"/>
      <c r="D13" s="121"/>
      <c r="E13" s="121"/>
      <c r="F13" s="121"/>
      <c r="G13" s="121"/>
      <c r="H13" s="121"/>
      <c r="I13" s="35"/>
    </row>
    <row r="14" spans="1:9">
      <c r="A14" s="123" t="s">
        <v>118</v>
      </c>
      <c r="B14" s="121"/>
      <c r="C14" s="121"/>
      <c r="D14" s="121"/>
      <c r="E14" s="121"/>
      <c r="F14" s="121"/>
      <c r="G14" s="121"/>
      <c r="H14" s="121"/>
      <c r="I14" s="125"/>
    </row>
    <row r="15" spans="1:9">
      <c r="E15" s="3"/>
    </row>
    <row r="16" spans="1:9">
      <c r="A16" s="16"/>
      <c r="B16" s="16"/>
      <c r="C16" s="16"/>
      <c r="D16" s="16"/>
      <c r="E16" s="26"/>
      <c r="F16" s="16"/>
      <c r="I16" s="27" t="s">
        <v>9</v>
      </c>
    </row>
    <row r="17" spans="1:9">
      <c r="A17" s="3" t="s">
        <v>14</v>
      </c>
      <c r="E17" s="89">
        <v>42005</v>
      </c>
      <c r="F17" s="27" t="s">
        <v>103</v>
      </c>
      <c r="G17" s="89">
        <v>42005</v>
      </c>
      <c r="H17" s="5"/>
      <c r="I17" s="83">
        <f>G17-E17+1</f>
        <v>1</v>
      </c>
    </row>
    <row r="18" spans="1:9">
      <c r="A18" s="3" t="s">
        <v>0</v>
      </c>
      <c r="C18" s="3" t="s">
        <v>1</v>
      </c>
      <c r="D18" s="3" t="s">
        <v>44</v>
      </c>
      <c r="I18" s="27" t="s">
        <v>67</v>
      </c>
    </row>
    <row r="19" spans="1:9">
      <c r="D19" s="147" t="s">
        <v>81</v>
      </c>
      <c r="E19" s="148"/>
      <c r="F19" s="149"/>
      <c r="G19" s="150"/>
      <c r="I19" s="90">
        <v>0</v>
      </c>
    </row>
    <row r="20" spans="1:9">
      <c r="D20" s="151" t="s">
        <v>81</v>
      </c>
      <c r="E20" s="152"/>
      <c r="F20" s="152"/>
      <c r="G20" s="153"/>
      <c r="I20" s="90">
        <v>0</v>
      </c>
    </row>
    <row r="21" spans="1:9">
      <c r="C21" s="3" t="s">
        <v>2</v>
      </c>
      <c r="D21" s="154" t="s">
        <v>65</v>
      </c>
      <c r="E21" s="155"/>
      <c r="F21" s="155"/>
      <c r="G21" s="156"/>
      <c r="I21" s="90">
        <v>0</v>
      </c>
    </row>
    <row r="22" spans="1:9">
      <c r="C22" s="3" t="s">
        <v>3</v>
      </c>
      <c r="D22" s="154" t="s">
        <v>12</v>
      </c>
      <c r="E22" s="159"/>
      <c r="F22" s="160"/>
      <c r="G22" s="161"/>
      <c r="H22" s="15"/>
      <c r="I22" s="83">
        <f>SUM(I19:I21)</f>
        <v>0</v>
      </c>
    </row>
    <row r="23" spans="1:9" s="28" customFormat="1">
      <c r="E23" s="29"/>
      <c r="H23" s="30"/>
      <c r="I23" s="31"/>
    </row>
    <row r="24" spans="1:9">
      <c r="A24" s="42" t="s">
        <v>70</v>
      </c>
      <c r="B24" s="41"/>
      <c r="C24" s="41"/>
      <c r="D24" s="41"/>
      <c r="E24" s="41"/>
      <c r="F24" s="41"/>
      <c r="G24" s="41"/>
      <c r="H24" s="117" t="s">
        <v>36</v>
      </c>
      <c r="I24" s="118" t="s">
        <v>36</v>
      </c>
    </row>
    <row r="25" spans="1:9">
      <c r="A25" s="16" t="s">
        <v>66</v>
      </c>
      <c r="B25" s="16"/>
      <c r="C25" s="16"/>
      <c r="D25" s="16"/>
      <c r="E25" s="40"/>
      <c r="F25" s="16"/>
      <c r="H25" s="119" t="s">
        <v>37</v>
      </c>
      <c r="I25" s="120" t="s">
        <v>68</v>
      </c>
    </row>
    <row r="26" spans="1:9">
      <c r="A26" s="3" t="s">
        <v>76</v>
      </c>
      <c r="B26" s="3" t="s">
        <v>4</v>
      </c>
      <c r="C26" s="92">
        <v>0</v>
      </c>
      <c r="D26" s="3" t="s">
        <v>45</v>
      </c>
      <c r="E26" s="7" t="s">
        <v>73</v>
      </c>
      <c r="F26" s="8"/>
      <c r="G26" s="9"/>
      <c r="H26" s="88">
        <v>0</v>
      </c>
      <c r="I26" s="87">
        <f>PRODUCT(H26*C26)</f>
        <v>0</v>
      </c>
    </row>
    <row r="27" spans="1:9">
      <c r="A27" s="16" t="s">
        <v>77</v>
      </c>
      <c r="B27" s="3" t="s">
        <v>5</v>
      </c>
      <c r="C27" s="92">
        <v>0</v>
      </c>
      <c r="D27" s="3" t="s">
        <v>35</v>
      </c>
      <c r="E27" s="7" t="s">
        <v>73</v>
      </c>
      <c r="F27" s="8"/>
      <c r="G27" s="11"/>
      <c r="H27" s="88">
        <v>0</v>
      </c>
      <c r="I27" s="87">
        <f>PRODUCT(H27*C27)</f>
        <v>0</v>
      </c>
    </row>
    <row r="28" spans="1:9" s="28" customFormat="1">
      <c r="A28" s="3" t="s">
        <v>78</v>
      </c>
      <c r="B28" s="3" t="s">
        <v>4</v>
      </c>
      <c r="C28" s="92">
        <v>0</v>
      </c>
      <c r="D28" s="3" t="s">
        <v>45</v>
      </c>
      <c r="E28" s="7" t="s">
        <v>73</v>
      </c>
      <c r="F28" s="8"/>
      <c r="G28" s="9"/>
      <c r="H28" s="88">
        <v>0</v>
      </c>
      <c r="I28" s="87">
        <f>PRODUCT(H28*C28)</f>
        <v>0</v>
      </c>
    </row>
    <row r="29" spans="1:9">
      <c r="A29" s="16"/>
      <c r="B29" s="3" t="s">
        <v>5</v>
      </c>
      <c r="C29" s="92">
        <v>0</v>
      </c>
      <c r="D29" s="3" t="s">
        <v>35</v>
      </c>
      <c r="E29" s="7" t="s">
        <v>73</v>
      </c>
      <c r="F29" s="8"/>
      <c r="G29" s="11"/>
      <c r="H29" s="88">
        <v>0</v>
      </c>
      <c r="I29" s="87">
        <f>PRODUCT(H29*C29)</f>
        <v>0</v>
      </c>
    </row>
    <row r="30" spans="1:9">
      <c r="A30" s="33"/>
      <c r="B30" s="28"/>
      <c r="C30" s="28"/>
      <c r="D30" s="28"/>
      <c r="E30" s="29"/>
      <c r="F30" s="28"/>
      <c r="G30" s="28"/>
      <c r="H30" s="28"/>
      <c r="I30" s="32"/>
    </row>
    <row r="31" spans="1:9">
      <c r="A31" s="3" t="s">
        <v>74</v>
      </c>
      <c r="B31" s="3" t="s">
        <v>4</v>
      </c>
      <c r="C31" s="92">
        <v>0</v>
      </c>
      <c r="D31" s="3" t="s">
        <v>45</v>
      </c>
      <c r="E31" s="7" t="s">
        <v>38</v>
      </c>
      <c r="F31" s="8"/>
      <c r="G31" s="11"/>
      <c r="H31" s="88">
        <v>0</v>
      </c>
      <c r="I31" s="87">
        <f>H31*C31</f>
        <v>0</v>
      </c>
    </row>
    <row r="32" spans="1:9">
      <c r="A32" s="16"/>
      <c r="B32" s="3" t="s">
        <v>5</v>
      </c>
      <c r="C32" s="92">
        <v>0</v>
      </c>
      <c r="D32" s="3" t="s">
        <v>34</v>
      </c>
      <c r="E32" s="7" t="s">
        <v>38</v>
      </c>
      <c r="F32" s="8"/>
      <c r="G32" s="11"/>
      <c r="H32" s="91">
        <v>0</v>
      </c>
      <c r="I32" s="87">
        <f>C32*H32</f>
        <v>0</v>
      </c>
    </row>
    <row r="33" spans="1:11">
      <c r="A33" s="16"/>
      <c r="C33" s="34"/>
      <c r="E33" s="7"/>
      <c r="F33" s="8"/>
      <c r="G33" s="11"/>
      <c r="H33" s="70"/>
      <c r="I33" s="37"/>
    </row>
    <row r="34" spans="1:11">
      <c r="A34" s="33"/>
      <c r="G34" s="16"/>
      <c r="H34" s="35"/>
      <c r="I34" s="37"/>
    </row>
    <row r="35" spans="1:11">
      <c r="A35" s="33"/>
      <c r="E35" s="50" t="s">
        <v>39</v>
      </c>
      <c r="H35" s="28"/>
      <c r="I35" s="32"/>
    </row>
    <row r="36" spans="1:11">
      <c r="A36" s="3" t="s">
        <v>75</v>
      </c>
      <c r="B36" s="3" t="s">
        <v>4</v>
      </c>
      <c r="C36" s="92">
        <v>0</v>
      </c>
      <c r="D36" s="47" t="s">
        <v>43</v>
      </c>
      <c r="E36" s="93">
        <v>0</v>
      </c>
      <c r="F36" s="10">
        <v>0.2</v>
      </c>
      <c r="G36" s="11"/>
      <c r="H36" s="86">
        <f>E36*F36*1</f>
        <v>0</v>
      </c>
      <c r="I36" s="87">
        <f>H36*C36</f>
        <v>0</v>
      </c>
    </row>
    <row r="37" spans="1:11">
      <c r="A37" s="3" t="s">
        <v>15</v>
      </c>
      <c r="B37" s="3" t="s">
        <v>5</v>
      </c>
      <c r="C37" s="92">
        <v>0</v>
      </c>
      <c r="D37" s="47" t="s">
        <v>72</v>
      </c>
      <c r="E37" s="93">
        <v>0</v>
      </c>
      <c r="F37" s="10">
        <v>0.02</v>
      </c>
      <c r="G37" s="11"/>
      <c r="H37" s="86">
        <f>E37*F37*1</f>
        <v>0</v>
      </c>
      <c r="I37" s="87">
        <f>H37*C37</f>
        <v>0</v>
      </c>
    </row>
    <row r="38" spans="1:11" s="35" customFormat="1">
      <c r="A38" s="3"/>
      <c r="B38" s="3" t="s">
        <v>58</v>
      </c>
      <c r="C38" s="92">
        <v>0</v>
      </c>
      <c r="D38" s="3" t="s">
        <v>7</v>
      </c>
      <c r="E38" s="93">
        <v>0</v>
      </c>
      <c r="F38" s="10">
        <v>0.2</v>
      </c>
      <c r="G38" s="11"/>
      <c r="H38" s="86">
        <f>E38*F38*1</f>
        <v>0</v>
      </c>
      <c r="I38" s="87">
        <f>H38*C38</f>
        <v>0</v>
      </c>
    </row>
    <row r="39" spans="1:11">
      <c r="B39" s="3" t="s">
        <v>59</v>
      </c>
      <c r="C39" s="92">
        <v>0</v>
      </c>
      <c r="D39" s="3" t="s">
        <v>6</v>
      </c>
      <c r="E39" s="93">
        <v>0</v>
      </c>
      <c r="F39" s="10">
        <v>0.02</v>
      </c>
      <c r="G39" s="11"/>
      <c r="H39" s="86">
        <f>E39*F39*1</f>
        <v>0</v>
      </c>
      <c r="I39" s="87">
        <f>H39*C39</f>
        <v>0</v>
      </c>
    </row>
    <row r="40" spans="1:11">
      <c r="A40" s="35"/>
      <c r="B40" s="35"/>
      <c r="C40" s="34"/>
      <c r="D40" s="35"/>
      <c r="E40" s="36"/>
      <c r="F40" s="37"/>
      <c r="G40" s="38"/>
      <c r="H40" s="39"/>
      <c r="I40" s="39"/>
    </row>
    <row r="41" spans="1:11">
      <c r="A41" s="43" t="s">
        <v>69</v>
      </c>
      <c r="B41" s="44"/>
      <c r="C41" s="44"/>
      <c r="D41" s="44"/>
      <c r="E41" s="45"/>
      <c r="I41" s="10"/>
    </row>
    <row r="42" spans="1:11">
      <c r="A42" s="3" t="s">
        <v>40</v>
      </c>
      <c r="E42" s="4" t="s">
        <v>62</v>
      </c>
      <c r="G42" s="3" t="s">
        <v>63</v>
      </c>
      <c r="I42" s="10" t="s">
        <v>64</v>
      </c>
    </row>
    <row r="43" spans="1:11">
      <c r="A43" s="3" t="s">
        <v>61</v>
      </c>
      <c r="E43" s="96">
        <f>E17</f>
        <v>42005</v>
      </c>
      <c r="G43" s="104">
        <v>0.33333333333333331</v>
      </c>
      <c r="H43" s="111"/>
      <c r="K43" s="105"/>
    </row>
    <row r="44" spans="1:11">
      <c r="A44" s="3" t="s">
        <v>60</v>
      </c>
      <c r="E44" s="96">
        <f>G17</f>
        <v>42005</v>
      </c>
      <c r="G44" s="104">
        <v>0.41666666666666669</v>
      </c>
      <c r="H44" s="111"/>
      <c r="I44" s="83">
        <f>E44-E43+1</f>
        <v>1</v>
      </c>
    </row>
    <row r="45" spans="1:11">
      <c r="E45" s="3"/>
    </row>
    <row r="46" spans="1:11">
      <c r="A46" s="3" t="s">
        <v>8</v>
      </c>
      <c r="E46" s="50" t="s">
        <v>108</v>
      </c>
      <c r="F46" s="50" t="s">
        <v>109</v>
      </c>
      <c r="G46" s="51" t="s">
        <v>107</v>
      </c>
      <c r="I46" s="10"/>
    </row>
    <row r="47" spans="1:11">
      <c r="A47" s="3" t="s">
        <v>10</v>
      </c>
      <c r="B47" s="3" t="s">
        <v>4</v>
      </c>
      <c r="C47" s="92">
        <v>0</v>
      </c>
      <c r="D47" s="47" t="s">
        <v>43</v>
      </c>
      <c r="E47" s="106">
        <f>IF(1-$G$43=1,18,IF(1-$G$43&gt;0.58333,12,IF(1-$G$43&gt;0.33333,6,0)))</f>
        <v>12</v>
      </c>
      <c r="F47" s="106">
        <f>IF($G$44=1,18,IF($G$44&gt;0.58333,12,IF($G$44&gt;0.33333,6,0)))</f>
        <v>6</v>
      </c>
      <c r="G47" s="103">
        <f>IF(E$44-E$43-1&gt;0,E$44-E$43-1,0)</f>
        <v>0</v>
      </c>
      <c r="H47" s="106">
        <f>E47+F47+G47*18</f>
        <v>18</v>
      </c>
      <c r="I47" s="87">
        <f>H47*C47</f>
        <v>0</v>
      </c>
    </row>
    <row r="48" spans="1:11">
      <c r="B48" s="3" t="s">
        <v>5</v>
      </c>
      <c r="C48" s="92">
        <v>0</v>
      </c>
      <c r="D48" s="3" t="s">
        <v>7</v>
      </c>
      <c r="E48" s="106">
        <f>IF(1-$G$43=1,18,IF(1-$G$43&gt;0.58333,12,IF(1-$G$43&gt;0.33333,6,0)))</f>
        <v>12</v>
      </c>
      <c r="F48" s="106">
        <f>IF($G$44=1,18,IF($G$44&gt;0.58333,12,IF($G$44&gt;0.33333,6,0)))</f>
        <v>6</v>
      </c>
      <c r="G48" s="103">
        <f>IF(E$44-E$43-1&gt;0,E$44-E$43-1,0)</f>
        <v>0</v>
      </c>
      <c r="H48" s="106">
        <f>E48+F48+G48*18</f>
        <v>18</v>
      </c>
      <c r="I48" s="87">
        <f>H48*C48</f>
        <v>0</v>
      </c>
    </row>
    <row r="49" spans="1:10">
      <c r="A49" s="107"/>
      <c r="B49" s="107"/>
      <c r="C49" s="107"/>
      <c r="D49" s="107"/>
      <c r="E49" s="50"/>
      <c r="F49" s="51" t="s">
        <v>110</v>
      </c>
      <c r="G49" s="51" t="s">
        <v>11</v>
      </c>
      <c r="H49" s="107"/>
      <c r="I49" s="107"/>
    </row>
    <row r="50" spans="1:10">
      <c r="A50" s="3" t="s">
        <v>11</v>
      </c>
      <c r="B50" s="3" t="s">
        <v>4</v>
      </c>
      <c r="C50" s="92">
        <v>0</v>
      </c>
      <c r="D50" s="47" t="s">
        <v>43</v>
      </c>
      <c r="E50" s="98" t="s">
        <v>51</v>
      </c>
      <c r="F50" s="103">
        <f>IFERROR(IF(E50="ohne Frühstück",70, IF(E50="mit Frühstück",75, IF(E50="ohne Nachweis", 20))),0)</f>
        <v>75</v>
      </c>
      <c r="G50" s="103">
        <f>E$44-E$43</f>
        <v>0</v>
      </c>
      <c r="H50" s="86">
        <f>G50*F50</f>
        <v>0</v>
      </c>
      <c r="I50" s="87">
        <f>H50*C50</f>
        <v>0</v>
      </c>
    </row>
    <row r="51" spans="1:10">
      <c r="B51" s="3" t="s">
        <v>5</v>
      </c>
      <c r="C51" s="92">
        <v>0</v>
      </c>
      <c r="D51" s="3" t="s">
        <v>7</v>
      </c>
      <c r="E51" s="113" t="s">
        <v>41</v>
      </c>
      <c r="F51" s="116">
        <v>0</v>
      </c>
      <c r="G51" s="103">
        <f>E$44-E$43</f>
        <v>0</v>
      </c>
      <c r="H51" s="86">
        <f>F51*G51</f>
        <v>0</v>
      </c>
      <c r="I51" s="87">
        <f>H51*C51</f>
        <v>0</v>
      </c>
    </row>
    <row r="52" spans="1:10">
      <c r="C52" s="34"/>
      <c r="E52" s="53"/>
      <c r="F52" s="34"/>
      <c r="G52" s="54"/>
      <c r="H52" s="37"/>
      <c r="I52" s="32"/>
    </row>
    <row r="53" spans="1:10">
      <c r="C53" s="34"/>
      <c r="E53" s="3"/>
      <c r="G53" s="54"/>
      <c r="H53" s="37"/>
      <c r="I53" s="32"/>
    </row>
    <row r="54" spans="1:10">
      <c r="C54" s="34"/>
      <c r="E54" s="3"/>
      <c r="G54" s="54"/>
      <c r="H54" s="37"/>
      <c r="I54" s="32"/>
    </row>
    <row r="55" spans="1:10">
      <c r="C55" s="34"/>
      <c r="E55" s="3"/>
      <c r="G55" s="54"/>
      <c r="H55" s="37"/>
      <c r="I55" s="32"/>
    </row>
    <row r="56" spans="1:10">
      <c r="A56" s="3" t="s">
        <v>54</v>
      </c>
      <c r="B56" s="126"/>
      <c r="C56" s="126"/>
      <c r="D56" s="127" t="s">
        <v>119</v>
      </c>
      <c r="E56" s="126"/>
      <c r="F56" s="126"/>
      <c r="G56" s="126"/>
      <c r="H56" s="126"/>
      <c r="I56" s="126"/>
    </row>
    <row r="57" spans="1:10">
      <c r="B57" s="126"/>
      <c r="C57" s="126"/>
      <c r="D57" s="126" t="s">
        <v>120</v>
      </c>
      <c r="E57" s="126"/>
      <c r="F57" s="126"/>
      <c r="G57" s="126"/>
      <c r="H57" s="126"/>
      <c r="I57" s="126"/>
    </row>
    <row r="58" spans="1:10">
      <c r="B58" s="46"/>
      <c r="C58" s="46"/>
      <c r="D58" s="127" t="s">
        <v>121</v>
      </c>
      <c r="E58" s="46"/>
      <c r="F58" s="46"/>
      <c r="G58" s="46"/>
      <c r="H58" s="46"/>
      <c r="I58" s="46"/>
    </row>
    <row r="59" spans="1:10">
      <c r="B59" s="52"/>
      <c r="C59" s="52"/>
      <c r="D59" s="52"/>
      <c r="E59" s="52"/>
      <c r="F59" s="52"/>
      <c r="G59" s="52"/>
      <c r="H59" s="52"/>
      <c r="I59" s="52"/>
    </row>
    <row r="60" spans="1:10">
      <c r="B60" s="46"/>
      <c r="C60" s="46"/>
      <c r="D60" s="46"/>
      <c r="E60" s="50" t="s">
        <v>108</v>
      </c>
      <c r="F60" s="50" t="s">
        <v>109</v>
      </c>
      <c r="G60" s="51" t="s">
        <v>107</v>
      </c>
      <c r="H60" s="112"/>
      <c r="I60" s="112"/>
      <c r="J60" s="46"/>
    </row>
    <row r="61" spans="1:10">
      <c r="A61" s="3" t="s">
        <v>10</v>
      </c>
      <c r="B61" s="3" t="s">
        <v>4</v>
      </c>
      <c r="C61" s="92">
        <v>0</v>
      </c>
      <c r="D61" s="3" t="s">
        <v>43</v>
      </c>
      <c r="E61" s="106">
        <f>IF(1-$G$43=1,18,IF(1-$G$43&gt;0.58333,12,IF(1-$G$43&gt;0.33333,6,0)))</f>
        <v>12</v>
      </c>
      <c r="F61" s="106">
        <f>IF($G$44=1,18,IF($G$44&gt;0.58333,12,IF($G$44&gt;0.33333,6,0)))</f>
        <v>6</v>
      </c>
      <c r="G61" s="103">
        <f>IF(E$44-E$43-1&gt;0,E$44-E$43-1,0)</f>
        <v>0</v>
      </c>
      <c r="H61" s="106">
        <f>E61+F61+G61*18</f>
        <v>18</v>
      </c>
      <c r="I61" s="87">
        <f>H61*C61</f>
        <v>0</v>
      </c>
    </row>
    <row r="62" spans="1:10">
      <c r="B62" s="3" t="s">
        <v>5</v>
      </c>
      <c r="C62" s="92">
        <v>0</v>
      </c>
      <c r="D62" s="3" t="s">
        <v>7</v>
      </c>
      <c r="E62" s="106">
        <f>IF(1-$G$43=1,18,IF(1-$G$43&gt;0.58333,12,IF(1-$G$43&gt;0.33333,6,0)))</f>
        <v>12</v>
      </c>
      <c r="F62" s="106">
        <f>IF($G$44=1,18,IF($G$44&gt;0.58333,12,IF($G$44&gt;0.33333,6,0)))</f>
        <v>6</v>
      </c>
      <c r="G62" s="103">
        <f>IF(E$44-E$43-1&gt;0,E$44-E$43-1,0)</f>
        <v>0</v>
      </c>
      <c r="H62" s="106">
        <f>E62+F62+G62*18</f>
        <v>18</v>
      </c>
      <c r="I62" s="87">
        <f>H62*C62</f>
        <v>0</v>
      </c>
    </row>
    <row r="63" spans="1:10">
      <c r="A63" s="107"/>
      <c r="B63" s="107"/>
      <c r="C63" s="107"/>
      <c r="D63" s="107"/>
      <c r="E63" s="50"/>
      <c r="F63" s="51" t="s">
        <v>110</v>
      </c>
      <c r="G63" s="51" t="s">
        <v>11</v>
      </c>
      <c r="H63" s="107"/>
      <c r="I63" s="107"/>
    </row>
    <row r="64" spans="1:10">
      <c r="A64" s="3" t="s">
        <v>11</v>
      </c>
      <c r="B64" s="3" t="s">
        <v>4</v>
      </c>
      <c r="C64" s="92">
        <f>C61</f>
        <v>0</v>
      </c>
      <c r="D64" s="3" t="s">
        <v>43</v>
      </c>
      <c r="E64" s="102" t="s">
        <v>106</v>
      </c>
      <c r="F64" s="114" t="s">
        <v>105</v>
      </c>
      <c r="G64" s="103">
        <f>E$44-E$43</f>
        <v>0</v>
      </c>
      <c r="H64" s="86">
        <f>IF(F64&lt;&gt;"s. Anlage ARVVwV",G64*F64,0)</f>
        <v>0</v>
      </c>
      <c r="I64" s="87">
        <f>H64*C64</f>
        <v>0</v>
      </c>
    </row>
    <row r="65" spans="1:11">
      <c r="B65" s="3" t="s">
        <v>5</v>
      </c>
      <c r="C65" s="92">
        <v>0</v>
      </c>
      <c r="D65" s="3" t="s">
        <v>7</v>
      </c>
      <c r="E65" s="102" t="s">
        <v>42</v>
      </c>
      <c r="F65" s="115">
        <v>0</v>
      </c>
      <c r="G65" s="103">
        <f>E$44-E$43</f>
        <v>0</v>
      </c>
      <c r="H65" s="86">
        <f>IF(F65&gt;40,40,F65)*G65</f>
        <v>0</v>
      </c>
      <c r="I65" s="87">
        <f>H65*C65</f>
        <v>0</v>
      </c>
    </row>
    <row r="66" spans="1:11">
      <c r="I66" s="10"/>
    </row>
    <row r="67" spans="1:11">
      <c r="A67" s="6" t="s">
        <v>53</v>
      </c>
      <c r="I67" s="10"/>
    </row>
    <row r="68" spans="1:11">
      <c r="A68" s="28" t="s">
        <v>95</v>
      </c>
      <c r="E68" s="97">
        <v>0</v>
      </c>
      <c r="G68" s="11"/>
      <c r="H68" s="11"/>
      <c r="I68" s="87">
        <f>E68</f>
        <v>0</v>
      </c>
    </row>
    <row r="69" spans="1:11" ht="18">
      <c r="A69" s="71"/>
      <c r="E69" s="4" t="s">
        <v>12</v>
      </c>
      <c r="F69" s="12"/>
      <c r="G69" s="12"/>
    </row>
    <row r="70" spans="1:11" ht="18">
      <c r="A70" s="6" t="s">
        <v>92</v>
      </c>
      <c r="E70" s="13"/>
      <c r="H70" s="14"/>
      <c r="I70" s="87">
        <f>I26+I27+I28+I29+I31+I32+I36+I37+I38+I39+I47+I48+I50+I51+I61+I62+I64+I65+I68</f>
        <v>0</v>
      </c>
    </row>
    <row r="71" spans="1:11">
      <c r="E71" s="27"/>
      <c r="G71" s="27"/>
    </row>
    <row r="72" spans="1:11">
      <c r="E72" s="73" t="s">
        <v>93</v>
      </c>
      <c r="F72" s="74"/>
      <c r="G72" s="73" t="s">
        <v>97</v>
      </c>
      <c r="H72" s="75"/>
      <c r="I72" s="82"/>
      <c r="J72" s="81"/>
      <c r="K72" s="81"/>
    </row>
    <row r="73" spans="1:11">
      <c r="E73" s="141">
        <f>I70</f>
        <v>0</v>
      </c>
      <c r="F73" s="142"/>
      <c r="G73" s="143">
        <v>0</v>
      </c>
      <c r="H73" s="144"/>
    </row>
    <row r="74" spans="1:11">
      <c r="E74" s="3"/>
    </row>
    <row r="75" spans="1:11">
      <c r="A75" s="6" t="s">
        <v>91</v>
      </c>
      <c r="E75" s="3"/>
      <c r="G75" s="10"/>
    </row>
    <row r="76" spans="1:11" ht="18">
      <c r="A76" s="28" t="s">
        <v>90</v>
      </c>
      <c r="B76" s="28"/>
      <c r="C76" s="28"/>
      <c r="E76" s="99" t="s">
        <v>99</v>
      </c>
      <c r="F76" s="84" t="str">
        <f>IF(E76="Ja","über","")</f>
        <v/>
      </c>
      <c r="G76" s="108" t="str">
        <f>IF($E$76="Ja",0,"  ")</f>
        <v xml:space="preserve">  </v>
      </c>
      <c r="H76" s="109" t="str">
        <f>IF(E76="Ja","Die Aufgabe ggf. den Vorschuss","")</f>
        <v/>
      </c>
      <c r="I76" s="110"/>
    </row>
    <row r="77" spans="1:11">
      <c r="A77" s="59"/>
      <c r="B77" s="59"/>
      <c r="C77" s="59"/>
      <c r="D77" s="59"/>
      <c r="E77" s="72"/>
      <c r="F77" s="6"/>
      <c r="G77" s="6"/>
      <c r="H77" s="109" t="str">
        <f>IF(E76="Ja","abzuziehen  übernimmt SAP.","")</f>
        <v/>
      </c>
      <c r="I77" s="110"/>
    </row>
    <row r="78" spans="1:11" ht="16.5" thickBot="1">
      <c r="A78" s="59"/>
      <c r="B78" s="59"/>
      <c r="C78" s="59"/>
      <c r="D78" s="59"/>
      <c r="E78" s="72"/>
      <c r="F78" s="6"/>
      <c r="G78" s="6"/>
      <c r="H78" s="101"/>
    </row>
    <row r="79" spans="1:11" ht="16.5" thickBot="1">
      <c r="A79" s="6" t="s">
        <v>104</v>
      </c>
      <c r="G79" s="100">
        <f>IF(AND(E73&gt;G73,G73&lt;&gt;0),G73,E73)</f>
        <v>0</v>
      </c>
    </row>
    <row r="80" spans="1:11">
      <c r="E80" s="3"/>
      <c r="H80" s="85"/>
    </row>
    <row r="81" spans="1:11">
      <c r="E81" s="3"/>
      <c r="H81" s="85"/>
      <c r="K81" s="80"/>
    </row>
    <row r="82" spans="1:11" ht="17.25">
      <c r="A82" s="55" t="s">
        <v>94</v>
      </c>
      <c r="B82" s="56"/>
      <c r="C82" s="56"/>
      <c r="D82" s="57"/>
      <c r="E82" s="58"/>
      <c r="I82" s="76"/>
      <c r="J82" s="76"/>
      <c r="K82" s="80"/>
    </row>
    <row r="83" spans="1:11">
      <c r="A83" s="63" t="s">
        <v>82</v>
      </c>
      <c r="B83" s="64"/>
      <c r="C83" s="157" t="s">
        <v>19</v>
      </c>
      <c r="D83" s="157"/>
      <c r="E83" s="157"/>
      <c r="F83" s="158"/>
      <c r="G83" s="79"/>
      <c r="H83" s="81"/>
      <c r="I83" s="81"/>
      <c r="J83" s="76"/>
      <c r="K83" s="80"/>
    </row>
    <row r="84" spans="1:11">
      <c r="A84" s="65" t="s">
        <v>83</v>
      </c>
      <c r="B84" s="66"/>
      <c r="C84" s="145" t="s">
        <v>20</v>
      </c>
      <c r="D84" s="145"/>
      <c r="E84" s="145"/>
      <c r="F84" s="146"/>
      <c r="G84" s="79"/>
      <c r="H84" s="79"/>
      <c r="I84" s="79"/>
    </row>
    <row r="85" spans="1:11">
      <c r="A85" s="65" t="s">
        <v>84</v>
      </c>
      <c r="B85" s="66"/>
      <c r="C85" s="145" t="s">
        <v>21</v>
      </c>
      <c r="D85" s="145"/>
      <c r="E85" s="145"/>
      <c r="F85" s="146"/>
      <c r="G85" s="79"/>
      <c r="H85" s="79"/>
      <c r="I85" s="79"/>
      <c r="K85" s="78"/>
    </row>
    <row r="86" spans="1:11">
      <c r="A86" s="65" t="s">
        <v>85</v>
      </c>
      <c r="B86" s="66"/>
      <c r="C86" s="145"/>
      <c r="D86" s="145"/>
      <c r="E86" s="145"/>
      <c r="F86" s="146"/>
      <c r="G86" s="79"/>
      <c r="H86" s="79"/>
      <c r="I86" s="81"/>
      <c r="K86" s="77"/>
    </row>
    <row r="87" spans="1:11">
      <c r="A87" s="65" t="s">
        <v>79</v>
      </c>
      <c r="B87" s="66"/>
      <c r="C87" s="145"/>
      <c r="D87" s="145"/>
      <c r="E87" s="145"/>
      <c r="F87" s="146"/>
      <c r="H87" s="16"/>
      <c r="K87" s="77"/>
    </row>
    <row r="88" spans="1:11">
      <c r="A88" s="65" t="s">
        <v>80</v>
      </c>
      <c r="B88" s="66"/>
      <c r="C88" s="145"/>
      <c r="D88" s="145"/>
      <c r="E88" s="145"/>
      <c r="F88" s="146"/>
      <c r="H88" s="16"/>
      <c r="K88" s="78"/>
    </row>
    <row r="89" spans="1:11">
      <c r="A89" s="67" t="s">
        <v>86</v>
      </c>
      <c r="B89" s="68"/>
      <c r="C89" s="163" t="s">
        <v>22</v>
      </c>
      <c r="D89" s="163"/>
      <c r="E89" s="163"/>
      <c r="F89" s="164"/>
      <c r="H89" s="16"/>
      <c r="I89" s="16"/>
      <c r="J89" s="16"/>
      <c r="K89" s="16"/>
    </row>
    <row r="90" spans="1:11" ht="18">
      <c r="B90" s="17"/>
      <c r="C90" s="17"/>
      <c r="E90" s="18" t="s">
        <v>18</v>
      </c>
      <c r="F90" s="19"/>
      <c r="G90" s="19"/>
      <c r="I90" s="16"/>
      <c r="J90" s="16"/>
      <c r="K90" s="16"/>
    </row>
    <row r="91" spans="1:11">
      <c r="A91" s="63" t="s">
        <v>87</v>
      </c>
      <c r="B91" s="64"/>
      <c r="C91" s="64"/>
      <c r="D91" s="64"/>
      <c r="E91" s="64"/>
      <c r="F91" s="165"/>
      <c r="G91" s="165"/>
      <c r="H91" s="166"/>
      <c r="I91" s="16"/>
      <c r="J91" s="16"/>
      <c r="K91" s="16"/>
    </row>
    <row r="92" spans="1:11" ht="16.5" thickBot="1">
      <c r="A92" s="65" t="s">
        <v>16</v>
      </c>
      <c r="B92" s="66"/>
      <c r="C92" s="66"/>
      <c r="D92" s="66"/>
      <c r="E92" s="66"/>
      <c r="F92" s="167"/>
      <c r="G92" s="167"/>
      <c r="H92" s="168"/>
    </row>
    <row r="93" spans="1:11" ht="16.5" thickTop="1">
      <c r="A93" s="65"/>
      <c r="B93" s="66"/>
      <c r="C93" s="66"/>
      <c r="D93" s="66"/>
      <c r="E93" s="66"/>
      <c r="F93" s="169"/>
      <c r="G93" s="169"/>
      <c r="H93" s="170"/>
    </row>
    <row r="94" spans="1:11" ht="14.25" customHeight="1" thickBot="1">
      <c r="A94" s="67" t="s">
        <v>17</v>
      </c>
      <c r="B94" s="68"/>
      <c r="C94" s="69"/>
      <c r="D94" s="68"/>
      <c r="E94" s="68"/>
      <c r="F94" s="171"/>
      <c r="G94" s="171"/>
      <c r="H94" s="172"/>
    </row>
    <row r="95" spans="1:11" ht="18.75" thickTop="1">
      <c r="A95" s="20"/>
      <c r="B95" s="20"/>
      <c r="C95" s="21"/>
      <c r="D95" s="20"/>
      <c r="E95" s="20"/>
      <c r="F95" s="48"/>
      <c r="G95" s="48"/>
      <c r="H95" s="48"/>
    </row>
    <row r="96" spans="1:11" ht="18">
      <c r="A96" s="129" t="s">
        <v>122</v>
      </c>
      <c r="B96" s="20"/>
      <c r="C96" s="21"/>
      <c r="D96" s="20"/>
      <c r="E96" s="20"/>
      <c r="F96" s="48"/>
      <c r="G96" s="48"/>
      <c r="H96" s="48"/>
      <c r="I96" s="16"/>
    </row>
    <row r="97" spans="1:9" ht="18">
      <c r="A97" s="130" t="s">
        <v>126</v>
      </c>
      <c r="C97" s="21"/>
      <c r="D97" s="20"/>
      <c r="E97" s="20"/>
      <c r="F97" s="48"/>
      <c r="G97" s="48"/>
      <c r="H97" s="48"/>
      <c r="I97" s="16"/>
    </row>
    <row r="98" spans="1:9" ht="18">
      <c r="A98" s="129" t="s">
        <v>125</v>
      </c>
      <c r="B98" s="20"/>
      <c r="C98" s="21"/>
      <c r="D98" s="20"/>
      <c r="E98" s="20"/>
      <c r="F98" s="48"/>
      <c r="G98" s="48"/>
      <c r="H98" s="48"/>
      <c r="I98" s="16"/>
    </row>
    <row r="99" spans="1:9" ht="18">
      <c r="A99" s="129" t="s">
        <v>123</v>
      </c>
      <c r="B99" s="20"/>
      <c r="C99" s="21"/>
      <c r="D99" s="20"/>
      <c r="E99" s="20"/>
      <c r="F99" s="48"/>
      <c r="G99" s="48"/>
      <c r="H99" s="48"/>
      <c r="I99" s="16"/>
    </row>
    <row r="100" spans="1:9" ht="18">
      <c r="A100" s="128" t="s">
        <v>124</v>
      </c>
      <c r="B100" s="131"/>
      <c r="C100" s="21"/>
      <c r="D100" s="20"/>
      <c r="E100" s="20"/>
      <c r="F100" s="48"/>
      <c r="G100" s="48"/>
      <c r="H100" s="48"/>
      <c r="I100" s="16"/>
    </row>
    <row r="101" spans="1:9" ht="18">
      <c r="A101" s="20"/>
      <c r="B101" s="20"/>
      <c r="C101" s="21"/>
      <c r="D101" s="20"/>
      <c r="E101" s="20"/>
      <c r="F101" s="48"/>
      <c r="G101" s="48"/>
      <c r="H101" s="48"/>
      <c r="I101" s="16"/>
    </row>
    <row r="102" spans="1:9">
      <c r="E102" s="3"/>
      <c r="I102" s="16"/>
    </row>
    <row r="103" spans="1:9" ht="18.75">
      <c r="A103" s="24" t="s">
        <v>13</v>
      </c>
      <c r="B103" s="162">
        <f ca="1">TODAY()</f>
        <v>44113</v>
      </c>
      <c r="C103" s="162"/>
      <c r="D103" s="162"/>
      <c r="E103" s="94"/>
      <c r="F103" s="94"/>
      <c r="G103" s="94"/>
      <c r="H103" s="94"/>
      <c r="I103" s="95"/>
    </row>
    <row r="104" spans="1:9" ht="18.75">
      <c r="A104" s="49"/>
      <c r="B104" s="49"/>
      <c r="C104" s="49"/>
      <c r="D104" s="49"/>
      <c r="E104" s="59" t="s">
        <v>96</v>
      </c>
      <c r="F104" s="59"/>
      <c r="G104" s="59"/>
      <c r="H104" s="59"/>
    </row>
    <row r="105" spans="1:9">
      <c r="E105" s="61"/>
      <c r="F105" s="60"/>
      <c r="G105" s="60"/>
      <c r="H105" s="60"/>
      <c r="I105" s="60"/>
    </row>
    <row r="106" spans="1:9">
      <c r="E106" s="62" t="s">
        <v>88</v>
      </c>
    </row>
    <row r="111" spans="1:9" ht="16.5">
      <c r="A111" s="132" t="s">
        <v>127</v>
      </c>
      <c r="B111" s="133"/>
      <c r="C111" s="133"/>
      <c r="D111" s="133"/>
      <c r="E111" s="134"/>
      <c r="F111" s="133"/>
      <c r="G111" s="133"/>
      <c r="H111" s="133"/>
      <c r="I111" s="133"/>
    </row>
    <row r="112" spans="1:9" ht="16.5">
      <c r="A112" s="132" t="s">
        <v>128</v>
      </c>
      <c r="B112" s="133"/>
      <c r="C112" s="133"/>
      <c r="D112" s="133"/>
      <c r="E112" s="134"/>
      <c r="F112" s="133"/>
      <c r="G112" s="133"/>
      <c r="H112" s="133"/>
      <c r="I112" s="133"/>
    </row>
    <row r="113" spans="1:9">
      <c r="A113" s="133"/>
      <c r="B113" s="133"/>
      <c r="C113" s="133"/>
      <c r="D113" s="133"/>
      <c r="E113" s="134"/>
      <c r="F113" s="133"/>
      <c r="G113" s="133"/>
      <c r="H113" s="133"/>
      <c r="I113" s="133"/>
    </row>
    <row r="114" spans="1:9">
      <c r="A114" s="135" t="s">
        <v>129</v>
      </c>
      <c r="B114" s="133"/>
      <c r="C114" s="133"/>
      <c r="D114" s="133"/>
      <c r="E114" s="134"/>
      <c r="F114" s="133"/>
      <c r="G114" s="133"/>
      <c r="H114" s="133"/>
      <c r="I114" s="133"/>
    </row>
    <row r="115" spans="1:9">
      <c r="A115" s="135" t="s">
        <v>130</v>
      </c>
      <c r="B115" s="133"/>
      <c r="C115" s="133"/>
      <c r="D115" s="133"/>
      <c r="E115" s="134"/>
      <c r="F115" s="133"/>
      <c r="G115" s="133"/>
      <c r="H115" s="133"/>
      <c r="I115" s="133"/>
    </row>
    <row r="116" spans="1:9">
      <c r="A116" s="135" t="s">
        <v>131</v>
      </c>
      <c r="B116" s="133"/>
      <c r="C116" s="133"/>
      <c r="D116" s="133"/>
      <c r="E116" s="134"/>
      <c r="F116" s="133"/>
      <c r="G116" s="133"/>
      <c r="H116" s="133"/>
      <c r="I116" s="133"/>
    </row>
    <row r="117" spans="1:9">
      <c r="A117" s="135" t="s">
        <v>132</v>
      </c>
      <c r="B117" s="133"/>
      <c r="C117" s="133"/>
      <c r="D117" s="133"/>
      <c r="E117" s="134"/>
      <c r="F117" s="133"/>
      <c r="G117" s="133"/>
      <c r="H117" s="133"/>
      <c r="I117" s="133"/>
    </row>
    <row r="118" spans="1:9">
      <c r="A118" s="135" t="s">
        <v>133</v>
      </c>
      <c r="B118" s="133"/>
      <c r="C118" s="133"/>
      <c r="D118" s="133"/>
      <c r="E118" s="134"/>
      <c r="F118" s="133"/>
      <c r="G118" s="133"/>
      <c r="H118" s="133"/>
      <c r="I118" s="133"/>
    </row>
    <row r="119" spans="1:9">
      <c r="A119" s="135" t="s">
        <v>134</v>
      </c>
      <c r="B119" s="133"/>
      <c r="C119" s="133"/>
      <c r="D119" s="133"/>
      <c r="E119" s="134"/>
      <c r="F119" s="133"/>
      <c r="G119" s="133"/>
      <c r="H119" s="133"/>
      <c r="I119" s="133"/>
    </row>
  </sheetData>
  <sheetProtection selectLockedCells="1"/>
  <mergeCells count="20">
    <mergeCell ref="B103:D103"/>
    <mergeCell ref="C86:F86"/>
    <mergeCell ref="C87:F87"/>
    <mergeCell ref="C88:F88"/>
    <mergeCell ref="C89:F89"/>
    <mergeCell ref="F91:H92"/>
    <mergeCell ref="F93:H94"/>
    <mergeCell ref="C85:F85"/>
    <mergeCell ref="G8:I8"/>
    <mergeCell ref="D19:G19"/>
    <mergeCell ref="D20:G20"/>
    <mergeCell ref="D21:G21"/>
    <mergeCell ref="C83:F83"/>
    <mergeCell ref="C84:F84"/>
    <mergeCell ref="D22:G22"/>
    <mergeCell ref="B5:E5"/>
    <mergeCell ref="B6:E6"/>
    <mergeCell ref="B7:E7"/>
    <mergeCell ref="E73:F73"/>
    <mergeCell ref="G73:H73"/>
  </mergeCells>
  <conditionalFormatting sqref="G76">
    <cfRule type="notContainsBlanks" dxfId="0" priority="2">
      <formula>LEN(TRIM(G76))&gt;0</formula>
    </cfRule>
  </conditionalFormatting>
  <dataValidations count="1">
    <dataValidation allowBlank="1" showInputMessage="1" showErrorMessage="1" sqref="F50"/>
  </dataValidations>
  <pageMargins left="0.55118110236220474" right="0.23622047244094491" top="0.74803149606299213" bottom="0.74803149606299213" header="0.31496062992125984" footer="0.31496062992125984"/>
  <pageSetup paperSize="9" orientation="portrait" verticalDpi="300" r:id="rId1"/>
  <headerFooter alignWithMargins="0">
    <oddHeader>&amp;C&amp;"Arial,Fett"&amp;12Exkursions-Abrechnung
&amp;"Arial,Standard"(&amp;10einzureichen bei der Fakultätsverwaltung)</oddHeader>
    <oddFooter>&amp;LFakultät für Geisteswissenschaften
- Finanzteam - &amp;C&amp;P von &amp;N&amp;R&amp;D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Tabelle1!$A$22:$A$23</xm:f>
          </x14:formula1>
          <xm:sqref>E76</xm:sqref>
        </x14:dataValidation>
        <x14:dataValidation type="list" allowBlank="1" showInputMessage="1" showErrorMessage="1">
          <x14:formula1>
            <xm:f>Tabelle1!$A$1:$A$10</xm:f>
          </x14:formula1>
          <xm:sqref>B5:E5</xm:sqref>
        </x14:dataValidation>
        <x14:dataValidation type="list" allowBlank="1" showInputMessage="1" showErrorMessage="1">
          <x14:formula1>
            <xm:f>Tabelle1!$D$16:$D$18</xm:f>
          </x14:formula1>
          <xm:sqref>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2:G52"/>
  <sheetViews>
    <sheetView workbookViewId="0">
      <selection activeCell="J22" sqref="J22"/>
    </sheetView>
  </sheetViews>
  <sheetFormatPr baseColWidth="10" defaultRowHeight="12.75"/>
  <sheetData>
    <row r="52" spans="1:7" ht="18">
      <c r="A52" s="173" t="s">
        <v>71</v>
      </c>
      <c r="B52" s="173"/>
      <c r="C52" s="173"/>
      <c r="D52" s="173"/>
      <c r="E52" s="173"/>
      <c r="F52" s="173"/>
      <c r="G52" s="173"/>
    </row>
  </sheetData>
  <customSheetViews>
    <customSheetView guid="{4F195A46-AE20-4A13-BAFC-C210E891A8CE}"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52:G52"/>
  </mergeCells>
  <pageMargins left="0.7" right="0.7" top="0.78740157499999996" bottom="0.78740157499999996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shapeId="4100" r:id="rId5">
          <objectPr defaultSize="0" altText="Auszug, sowie Verlinkung zur PDF-Datei über die &quot;Allgemeine Verwaltungsvorschrift über die Neufestsetzung der Auslandstage- und -übernachtungsgelder (ARVVwV)&quot;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333375</xdr:colOff>
                <xdr:row>49</xdr:row>
                <xdr:rowOff>85725</xdr:rowOff>
              </to>
            </anchor>
          </objectPr>
        </oleObject>
      </mc:Choice>
      <mc:Fallback>
        <oleObject progId="AcroExch.Document.11" shapeId="410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9" sqref="B9"/>
    </sheetView>
  </sheetViews>
  <sheetFormatPr baseColWidth="10" defaultRowHeight="12.75"/>
  <cols>
    <col min="4" max="4" width="15.7109375" customWidth="1"/>
  </cols>
  <sheetData>
    <row r="1" spans="1:5">
      <c r="A1" s="1" t="s">
        <v>29</v>
      </c>
    </row>
    <row r="2" spans="1:5">
      <c r="A2" s="1" t="s">
        <v>33</v>
      </c>
    </row>
    <row r="3" spans="1:5">
      <c r="A3" s="1" t="s">
        <v>24</v>
      </c>
    </row>
    <row r="4" spans="1:5">
      <c r="A4" s="1" t="s">
        <v>26</v>
      </c>
    </row>
    <row r="5" spans="1:5">
      <c r="A5" s="1" t="s">
        <v>102</v>
      </c>
    </row>
    <row r="6" spans="1:5">
      <c r="A6" s="1" t="s">
        <v>101</v>
      </c>
    </row>
    <row r="7" spans="1:5">
      <c r="A7" s="1" t="s">
        <v>28</v>
      </c>
    </row>
    <row r="8" spans="1:5">
      <c r="A8" s="1" t="s">
        <v>27</v>
      </c>
    </row>
    <row r="9" spans="1:5">
      <c r="A9" s="1" t="s">
        <v>25</v>
      </c>
    </row>
    <row r="10" spans="1:5">
      <c r="A10" s="1" t="s">
        <v>32</v>
      </c>
    </row>
    <row r="14" spans="1:5">
      <c r="A14" s="1" t="s">
        <v>47</v>
      </c>
      <c r="B14" s="1" t="s">
        <v>7</v>
      </c>
      <c r="C14" s="1" t="s">
        <v>46</v>
      </c>
      <c r="D14" s="1" t="s">
        <v>48</v>
      </c>
      <c r="E14" s="1" t="s">
        <v>52</v>
      </c>
    </row>
    <row r="15" spans="1:5">
      <c r="A15">
        <v>0</v>
      </c>
      <c r="B15">
        <v>0</v>
      </c>
      <c r="C15">
        <v>0</v>
      </c>
      <c r="E15">
        <v>0</v>
      </c>
    </row>
    <row r="16" spans="1:5">
      <c r="A16">
        <v>8</v>
      </c>
      <c r="B16" s="2">
        <v>6</v>
      </c>
      <c r="C16">
        <v>6</v>
      </c>
      <c r="D16" s="1" t="s">
        <v>50</v>
      </c>
      <c r="E16" s="1">
        <v>20</v>
      </c>
    </row>
    <row r="17" spans="1:5">
      <c r="A17">
        <v>14</v>
      </c>
      <c r="B17" s="2">
        <v>12</v>
      </c>
      <c r="C17">
        <v>12</v>
      </c>
      <c r="D17" s="1" t="s">
        <v>49</v>
      </c>
      <c r="E17" s="1">
        <v>70</v>
      </c>
    </row>
    <row r="18" spans="1:5">
      <c r="A18">
        <v>24</v>
      </c>
      <c r="B18" s="2">
        <v>18</v>
      </c>
      <c r="C18">
        <v>24</v>
      </c>
      <c r="D18" s="1" t="s">
        <v>51</v>
      </c>
      <c r="E18" s="1">
        <v>75</v>
      </c>
    </row>
    <row r="21" spans="1:5">
      <c r="A21" t="s">
        <v>100</v>
      </c>
    </row>
    <row r="22" spans="1:5">
      <c r="A22" t="s">
        <v>98</v>
      </c>
    </row>
    <row r="23" spans="1:5">
      <c r="A23" t="s">
        <v>99</v>
      </c>
    </row>
  </sheetData>
  <sortState ref="A1:A10">
    <sortCondition ref="A10"/>
  </sortState>
  <customSheetViews>
    <customSheetView guid="{4F195A46-AE20-4A13-BAFC-C210E891A8CE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J35" sqref="J35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altText="Auszug, sowie Verlinkung zur PDF-Datei über die Erklärung zum Haftugsausschluss bei Verwendung des privaten KFZ im Zuge der Exkrsion.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6</xdr:col>
                <xdr:colOff>704850</xdr:colOff>
                <xdr:row>43</xdr:row>
                <xdr:rowOff>104775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Abrechnung</vt:lpstr>
      <vt:lpstr>ARVVwV</vt:lpstr>
      <vt:lpstr>Tabelle1</vt:lpstr>
      <vt:lpstr>PKW-Haftungsausschuss</vt:lpstr>
      <vt:lpstr>Abrechnung!http___www.uni_hamburg.de_beschaeftigtenportal_services_rund_um_den_dienst_dienstreisen_arvwv.pdf</vt:lpstr>
      <vt:lpstr>Abrechnung!TageG</vt:lpstr>
      <vt:lpstr>Abrechnung!Tagegeld</vt:lpstr>
      <vt:lpstr>Abrechnung!ÜberN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zur Abrechnung von Exkursionen</dc:title>
  <dc:subject>Excursionsabrechnung</dc:subject>
  <dc:creator>Berliner, Merle</dc:creator>
  <dc:description>Formularvorlage für Excursionsabrechnung im Fachbereich Biologie</dc:description>
  <cp:lastModifiedBy>van den Kerkhoff, Mika</cp:lastModifiedBy>
  <cp:lastPrinted>2020-09-25T08:38:58Z</cp:lastPrinted>
  <dcterms:created xsi:type="dcterms:W3CDTF">1999-07-12T14:12:58Z</dcterms:created>
  <dcterms:modified xsi:type="dcterms:W3CDTF">2020-10-09T07:49:12Z</dcterms:modified>
</cp:coreProperties>
</file>